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ex В (Technical  Proposal Fo" sheetId="1" r:id="rId4"/>
    <sheet state="hidden" name="Annex А (Qualification informat" sheetId="2" r:id="rId5"/>
    <sheet state="hidden" name="Request" sheetId="3" r:id="rId6"/>
    <sheet state="hidden" name="PR" sheetId="4" r:id="rId7"/>
    <sheet state="hidden" name="Аnnex С (Fin Proposal Form)" sheetId="5" r:id="rId8"/>
    <sheet state="hidden" name="Bid openings report" sheetId="6" r:id="rId9"/>
    <sheet state="hidden" name="Tech analysis Annex A" sheetId="7" r:id="rId10"/>
    <sheet state="hidden" name="Technical Evaluation Annex B" sheetId="8" r:id="rId11"/>
    <sheet state="hidden" name=" Bid Analysis Annex С" sheetId="9" r:id="rId12"/>
    <sheet state="hidden" name="ПротоколMinutes" sheetId="10" r:id="rId13"/>
    <sheet state="hidden" name="note to the f" sheetId="11" r:id="rId14"/>
  </sheets>
  <definedNames/>
  <calcPr/>
  <extLst>
    <ext uri="GoogleSheetsCustomDataVersion2">
      <go:sheetsCustomData xmlns:go="http://customooxmlschemas.google.com/" r:id="rId15" roundtripDataChecksum="41cgC7/jcLqNjiRE+wkPLPZTWlPEBsI+UYt9+wLIICM="/>
    </ext>
  </extLst>
</workbook>
</file>

<file path=xl/sharedStrings.xml><?xml version="1.0" encoding="utf-8"?>
<sst xmlns="http://schemas.openxmlformats.org/spreadsheetml/2006/main" count="765" uniqueCount="521">
  <si>
    <t>Додаток В. Форма технічної пропозиції / Annex В. Technical  Proposal Form
до тендерної пропозиції БФ "Право на захист"</t>
  </si>
  <si>
    <t>Номер тендеру/
Tender number:</t>
  </si>
  <si>
    <t>Назва Постачальника / Bidder's Name:</t>
  </si>
  <si>
    <t xml:space="preserve"> (Обов'язково прописати назву постачальника) / (Be sure to write the name of the supplier) </t>
  </si>
  <si>
    <t xml:space="preserve">Учасники тендеру можуть подавати пропозиції на будь-які або всі позиції, перелічені в Додатку В. БФ ""Право на Захист"" залишає за собою право прийняти вашу заявку повністю або частково.
/Bidders may submit bids for any or all of the items listed in Annex B. The Right to Protection CF reserves the right to accept your bid in whole or in part."                                                                </t>
  </si>
  <si>
    <t xml:space="preserve">"Будь ласка, надайте свої відповіді на питання зазначені у таблиці / 
Please submit your responses in the form below "								</t>
  </si>
  <si>
    <t>№</t>
  </si>
  <si>
    <t xml:space="preserve">Можливості постачання та доставки\ Supply and Delivery capacity </t>
  </si>
  <si>
    <t xml:space="preserve">Відповідь учасника\ Participant`s answer                         </t>
  </si>
  <si>
    <t>Comments\ Коментарі</t>
  </si>
  <si>
    <t xml:space="preserve">Швидкість реакції на замовлення </t>
  </si>
  <si>
    <t xml:space="preserve">будь ласка, вкажіть термін протягом якого буде здійснена відповідь на замовлення </t>
  </si>
  <si>
    <t>Наявність онлайн-сервісу для оформлення замовлень та управління ними</t>
  </si>
  <si>
    <t>будь ласка, вкажіть інструмент оформлення замовлення (пошта, сайт, особистий кабнет, онлайн каталог і т.д )</t>
  </si>
  <si>
    <t xml:space="preserve">Можливість закріплення менеджера </t>
  </si>
  <si>
    <t>надайте відповідь "Так"/"Ні"</t>
  </si>
  <si>
    <t>Оплата кожного окремого замовлення окремо, шляхом повної  передплати  рахунку що не перевищує 2500 грн, або післяплата, якщо замовлення перевищує 2500 грн.</t>
  </si>
  <si>
    <t xml:space="preserve">Фіксована вартість на зазначені в списку товари. Допустима зміна вартості позицій в межах 5% </t>
  </si>
  <si>
    <t>надайте відповідь "Так"/"Ні"( якщо ні, то на який термін можете надати гарантії)</t>
  </si>
  <si>
    <t>Наявність власного складу або договорів із логістичними компаніями</t>
  </si>
  <si>
    <t>вказати кількість складів, що знаходяться в Україні, з зазначенням міста де вони знаходяться</t>
  </si>
  <si>
    <t>Гарантія збереження якості продуктів під час транспортування</t>
  </si>
  <si>
    <t>Постачальник гарантує якість товару та заміну протягом 14 днів відповідно до законодавства України у разі недотримання термінів придатності та/або невідповідності якості.</t>
  </si>
  <si>
    <t>Термін придатності товару повинен бути не менше 50% від загального терміну придатності продукції</t>
  </si>
  <si>
    <t>Продукти в наборі не повинні вимагати спеціальних температурних умов зберігання і можуть зберігатися тривалий час при кімнатній температурі</t>
  </si>
  <si>
    <t>Товар має відповідність державним стандартам (ДСТУ, ТУ, ISO або декларації відповідності)</t>
  </si>
  <si>
    <t>Можливість доставки замовлення в термін до 2х робочих днів в плановому режимі та до 24  годин у випадку термінового замовлення (одиничні випадки)</t>
  </si>
  <si>
    <t>Постачальник повинен забезпечити упаковку для безпечного транспортування товару, щоб уникнути пошкоджень, протікання тощо. Рідкі продукти повинні бути в безпечній, герметичній тарі. Не можна використовувати скляну тару для продуктів. Вся продукція повинна супроводжуватися відповідними документами, що підтверджують якість та походження продукції</t>
  </si>
  <si>
    <t>Чи підтверджує постачальник можливість поставити замовлення на вказані міста нижче?\ Does the supplier confirm the possibility to deliver goods to the cities below?</t>
  </si>
  <si>
    <t>Відповідь так/ні</t>
  </si>
  <si>
    <t>Харків та область</t>
  </si>
  <si>
    <t xml:space="preserve">вкажіть термін та умови  доставки </t>
  </si>
  <si>
    <t>Суми та область</t>
  </si>
  <si>
    <t>Київ та область</t>
  </si>
  <si>
    <t>Чернігів та область</t>
  </si>
  <si>
    <t>Вінниця та область</t>
  </si>
  <si>
    <t>Дніпро та область</t>
  </si>
  <si>
    <t>Миколаїв та область</t>
  </si>
  <si>
    <t>Львів та область</t>
  </si>
  <si>
    <t>Полтава та область</t>
  </si>
  <si>
    <t>Запоріжжя та область</t>
  </si>
  <si>
    <t>Слов'янськ</t>
  </si>
  <si>
    <t>Чернівці та область</t>
  </si>
  <si>
    <t>Кропивницький</t>
  </si>
  <si>
    <t>Черкаси та область</t>
  </si>
  <si>
    <t>Хмельницький та область</t>
  </si>
  <si>
    <t>Житомир та область</t>
  </si>
  <si>
    <t>Луцьк та область</t>
  </si>
  <si>
    <t>П.І.Б та підпис представника підприємства / Name and signature of the Representative:</t>
  </si>
  <si>
    <t>Печатка підприємства / Stamp of the Company:</t>
  </si>
  <si>
    <t>Після заповнення прохання подати цей документ у форматі PDF і в Excel.</t>
  </si>
  <si>
    <t>Додаток А. Кваліфікаційна інформація / Annex A. Qualification information
до тендерної пропозиції БФ "Право на захист"</t>
  </si>
  <si>
    <t>Номер тендеру/Tender number:</t>
  </si>
  <si>
    <t>Будь ласка, надайте свої відповіді на питання зазначені у таблиці / Please submit your responses in the form below</t>
  </si>
  <si>
    <t>№ з/п</t>
  </si>
  <si>
    <t>Опис кваліфікаційного показника / вимоги /
Description of the qualification indicator / requirement</t>
  </si>
  <si>
    <t>Відповідь / Answer</t>
  </si>
  <si>
    <t>Назва компанії (повна юридична назва)/
Company name (full legal name)</t>
  </si>
  <si>
    <t xml:space="preserve">(Обов'язково прописати назву постачальника) / (Be sure to write the name of the supplier)                                                 </t>
  </si>
  <si>
    <t>Тип Юр. особи (відмітьте одне поле) /
DeliveryType Legal entity (tick one box)</t>
  </si>
  <si>
    <t>ТОВ</t>
  </si>
  <si>
    <t>ФОП (3 група)</t>
  </si>
  <si>
    <t>ФОП (2 група)</t>
  </si>
  <si>
    <t>інше</t>
  </si>
  <si>
    <t>Номер свідотства ПДВ/ІПН (ЄДРПОУ)/
VAT certificate number / TIN number (EDRPOU)</t>
  </si>
  <si>
    <t xml:space="preserve">(Обов'язково прописати ) / 
(Be sure to write down)                                                 </t>
  </si>
  <si>
    <t>Профіль компанії/обов’язкові критерії відповідності (Пройдено/не пройдено) /
Company Profile / Mandatory eligibility  criteria (Pass/Fail)/</t>
  </si>
  <si>
    <t xml:space="preserve">Коментарі / 
Сomment </t>
  </si>
  <si>
    <t xml:space="preserve">Кваліфікаційні документи \ Qualification documents        </t>
  </si>
  <si>
    <t>Будь ласка, додайте до листа / Please attach</t>
  </si>
  <si>
    <t>Профіль компанії /
Company profile</t>
  </si>
  <si>
    <t>Свідоцтво про реєстрацію компанії.</t>
  </si>
  <si>
    <t>Certificate of incorporation of the company.</t>
  </si>
  <si>
    <t xml:space="preserve">Please attach/Будь ласка, прикріпіть
</t>
  </si>
  <si>
    <t>Свідоцтво про реєстрацію платника ПДВ, податків</t>
  </si>
  <si>
    <t>Certificate of registration as a VAT payer, taxes</t>
  </si>
  <si>
    <t>Довідка про відкриття розрахункового рахунку</t>
  </si>
  <si>
    <t>Certificate of opening a bank account</t>
  </si>
  <si>
    <t>Копія балансу та Форми 2 учасника торгів за 2022 та 2023 роки (фін звіт)</t>
  </si>
  <si>
    <t>A copy of the balance sheet and Form 2 of the Bidder for 2022 and 2023 (financial report)</t>
  </si>
  <si>
    <t>документи що підтверджують досвід виконання аналогічних договорів  не менше 2 (двох) (з рекомендаціями або листами відгуками в разі наявності), за останні 3 роки</t>
  </si>
  <si>
    <t>documents confirming the experience of fulfilling similar contracts for at least 2 (two) years (with recommendations or letters of feedback, if any), for the last 3 years</t>
  </si>
  <si>
    <t>Чи працює контрагентна ринку більше 2-х років?</t>
  </si>
  <si>
    <t>Has the supplier been operating on the market for more than 2 years?</t>
  </si>
  <si>
    <t>Оплата /
Payment</t>
  </si>
  <si>
    <t>Чи готовий Постачальник співпрацювати на умовах 100% післяоплата або ж передплата у розмірі не більше 10% від суми?</t>
  </si>
  <si>
    <t>Is the Supplier ready to cooperate on the terms of 100% post-payment or prepayment in the amount not exceeding 10% of the amount?</t>
  </si>
  <si>
    <t>Інше/ 
Other</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</si>
  <si>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2023/04/%D0%94%D0%BE%D0%B4%D0%B0%D1%82%D0%BE%D0%BA-E-%D0%9A%D0%BE%D0%B4%D0%B5%D0%BA%D1%81-%D0%BF%D0%BE%D0%B2%D0%B5%D0%B4%D1%96%D0%BD%D0%BA%D0%B8-%D0%BF%D0%BE%D1%81%D1%82%D0%B0%D1%87%D0%B0%D0%BB%D1%8C%D0%BD%D0%B8%D0%BA%D1%96%D0%B2-%D0%9E%D0%9E%D0%9D.pdf).
Просимо надати згоду на виконання та дотримання кодексу чи відмову (де Так- погоджуєтесь /Ні- відмовляєтесь) </t>
  </si>
  <si>
    <t>Taking into account that the Customer is an implementing partner of the United Nations agency - UNHCR, and the UN requires all UN suppliers and suppliers of partner organisations to be guided by high ethical principles and moral standards, the Supplier undertakes to comply with the UN Supplier Code of Conduct (in Ukrainian, available at the link - (https://www.unhcr.org/ua/wp-content/uploads/sites/38/2023/04/%D0%94%D0%BE%D0%B4%D0%B0%D1%82%D0%BE%D0%BA-E-%D0%9A%D0%BE%D0%B4%D0%B5%D0%BA%D1%81-%D0%BF%D0%BE%D0%B2%D0%B5%D0%B4%D1%96%D0%BD%D0%BA%D0%B8-%D0%BF%D0%BE%D1%81%D1%82%D0%B0%D1%87%D0%B0%D0%BB%D1%8C%D0%BD%D0%B8%D0%BA%D1%96%D0%B2-%D0%9E%D0%9E%D0%9D.pdf).
Please provide your consent to the implementation and observance of the Code or refusal (where Yes - agree / No - refuse) ‘’</t>
  </si>
  <si>
    <t>Дата запиту:</t>
  </si>
  <si>
    <t xml:space="preserve">ЗАПРОШЕННЯ </t>
  </si>
  <si>
    <t>ДО УЧАСТІ У ТЕНДЕРІ</t>
  </si>
  <si>
    <t>ukr</t>
  </si>
  <si>
    <t>НА ЗАКУПІВЛЮ товарів для кавопаузи під час дрібних заходів (інформаційні сесії, групові консультації, лекції, фокус-групи, тощо).</t>
  </si>
  <si>
    <t>eng</t>
  </si>
  <si>
    <t>ДАТА ЗАКІНЧЕННЯ ПРИЙНЯТТЯ ПРОПОЗИЦІЙ:</t>
  </si>
  <si>
    <t>ЧАС ЗАКІНЧЕННЯ ПРИЙНЯТТЯ ПРОПОЗИЦІЙ:</t>
  </si>
  <si>
    <t>Номер тендеру</t>
  </si>
  <si>
    <t>Q1 - FA-Т37 - ITB</t>
  </si>
  <si>
    <t>Пропозиції приймаються:</t>
  </si>
  <si>
    <t>tender@r2p.org.ua</t>
  </si>
  <si>
    <t>Форма оплати:</t>
  </si>
  <si>
    <t>Виключно безготівкові рахунки</t>
  </si>
  <si>
    <t>Регіон:</t>
  </si>
  <si>
    <t>Ukraine</t>
  </si>
  <si>
    <t xml:space="preserve">Умови оплати: </t>
  </si>
  <si>
    <t>Кожне замовлення оплачується індивідуально: повною передоплатою за рахунком, якщо сума не перевищує 2500 грн, або післяплатою, якщо сума замовлення перевищує 2500 грн.</t>
  </si>
  <si>
    <t>Коротко про ФБ «Право на захист»:</t>
  </si>
  <si>
    <r>
      <rPr>
        <b/>
        <color rgb="FF000000"/>
        <sz val="12.0"/>
        <u/>
      </rPr>
      <t xml:space="preserve">Благодійний Фонд «Право на захист» </t>
    </r>
    <r>
      <rPr>
        <color rgb="FF000000"/>
        <sz val="12.0"/>
        <u/>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color rgb="FF1155CC"/>
        <sz val="12.0"/>
        <u/>
      </rPr>
      <t>https://r2p.org.ua/</t>
    </r>
    <r>
      <rPr>
        <color rgb="FF000000"/>
        <sz val="12.0"/>
      </rPr>
      <t xml:space="preserve"> </t>
    </r>
  </si>
  <si>
    <r>
      <rPr>
        <b/>
        <color rgb="FF000000"/>
        <sz val="12.0"/>
      </rPr>
      <t xml:space="preserve">Детальніше про міжнародних партнерів, що підтримують нашу діяльність можна дізнатися за посиланням </t>
    </r>
    <r>
      <rPr>
        <b/>
        <color rgb="FF1155CC"/>
        <sz val="12.0"/>
        <u/>
      </rPr>
      <t>https://r2p.org.ua/category/partnery</t>
    </r>
  </si>
  <si>
    <t>ПОТРЕБИ:</t>
  </si>
  <si>
    <t xml:space="preserve">БФ «Право на Захист» запрошує вас до участі в тендері: </t>
  </si>
  <si>
    <t xml:space="preserve">Опис: </t>
  </si>
  <si>
    <t>Опис: перелік та технічні характеристики товару згідно Додатку В;</t>
  </si>
  <si>
    <t>- Доставка: міста відповідно до Додатка B.</t>
  </si>
  <si>
    <t>- Час виконання Замовлення: має бути вказано в Додатку B.</t>
  </si>
  <si>
    <t>Термін дії договору:</t>
  </si>
  <si>
    <t xml:space="preserve">до кінця 2025 р. </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</si>
  <si>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</si>
  <si>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</si>
  <si>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</si>
  <si>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</si>
  <si>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</si>
  <si>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</si>
  <si>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</si>
  <si>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</si>
  <si>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</si>
  <si>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</si>
  <si>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Кваліфікаційна оцінка постачальника</t>
  </si>
  <si>
    <t>Додаток B: Технічна специфікація;</t>
  </si>
  <si>
    <t>Додаток C : Ваша комерційна/фінансова пропозиці</t>
  </si>
  <si>
    <t>ПРОПОЗИЦІЯ:</t>
  </si>
  <si>
    <t>Ваша пропозиція повинна містити:</t>
  </si>
  <si>
    <t>Заповнений Додаток А (Кваліфікаційна оцінка ) та супутні документи</t>
  </si>
  <si>
    <t xml:space="preserve">Заповнений Додаток В (Технічна специфікація).
</t>
  </si>
  <si>
    <t xml:space="preserve">Заповнений Додаток С (Форма фінансової пропозиції ).
</t>
  </si>
  <si>
    <t>Ваші реєстраційні документи та супутні документи</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</si>
  <si>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</si>
  <si>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ЗАПИТИ НА РОЗ’ЯСНЕННЯ:</t>
  </si>
  <si>
    <t>Учасникам тендеру пропонується подавати запити на роз’яснення щодо Запрошення до Участі у конкурсі на тендерний майданчик або електронною поштою</t>
  </si>
  <si>
    <t xml:space="preserve">tender@r2p.org.ua </t>
  </si>
  <si>
    <t>ВАЖЛИВО:</t>
  </si>
  <si>
    <t>1 лист з темою «Технічна пропозиція, надана (ПІБ претендента) до тендеру Q1 - FA-Т37 - ITB
- заповнений Додаток А. Кваліфікаційна інформація з підписом та печаткою (за наявності)
- Свідоцтво про реєстрацію компанії. Підтвердження того, що ваша компанія була зареєстрована протягом двох (2) або більше років до дати подання вашої пропозиціі 
-Свідоцтво про реєстрацію платника ПДВ (для платників ПДВ)
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
-Підтвердження минулого подібного досвіду співпраці принаймні з 1 (однією) компанією із зазначеними контактними даними Замовника.
- заповнений Додаток B. Можливості постачання та доставки з підписом та печаткою (за наявності)</t>
  </si>
  <si>
    <t>2 лист з темою «Цінова пропозиція, надана (ПІБ претендента) до тендеру Q1 - FA-Т37 - ITB
- заповнений Додаток C. Форма фінансової пропозиції з підписом та печаткою (за наявності) у форматі pdf та excel</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</si>
  <si>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</si>
  <si>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</si>
  <si>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</si>
  <si>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</si>
  <si>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</si>
  <si>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Якість продукції</t>
  </si>
  <si>
    <t>Досвід постачальника</t>
  </si>
  <si>
    <t>Логістика та терміни доставки</t>
  </si>
  <si>
    <t>Сервіс</t>
  </si>
  <si>
    <t>ВСЬОГО</t>
  </si>
  <si>
    <r>
      <rPr>
        <rFont val="Arial"/>
        <color theme="1"/>
        <sz val="11.0"/>
      </rPr>
      <t xml:space="preserve">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t>
    </r>
    <r>
      <rPr>
        <rFont val="Arial"/>
        <b/>
        <color theme="1"/>
        <sz val="11.0"/>
      </rPr>
      <t>мінімум 35 балів</t>
    </r>
  </si>
  <si>
    <t>Оцінка по балам:</t>
  </si>
  <si>
    <t xml:space="preserve">     
Відповідність товарів державним стандартам (ДСТУ, ТУ, ISO або декларації відповідності) - надання підтвердження - 10 балів.
Постачальник гарантує якість товару та заміну протягом 14 днів відповідно до законодавства України у разі недотримання термінів придатності та/або невідповідності якості (за письмовою вимогою Замовника з наданням фото- або відеофіксації невідповідності) - надання гарантійного листа - 5 балів.
Термін придатності товару повинен бути не менше 50% від загального терміну придатності продукції  - надання гарантійного листа - 2,5 балів.
Продукти в наборі не повинні вимагати спеціальних температурних умов зберігання і можуть зберігатися тривалий час при кімнатній температурі.  надання гарантійного листа - 2,5 балів.
</t>
  </si>
  <si>
    <t xml:space="preserve">Досвід постачальника	      </t>
  </si>
  <si>
    <t xml:space="preserve">Досвід у постачанні аналогічних товарів: 
До 2 років – 3 бали, 
2-3 роки – 5 балів, 
3-5 років – 10 балів, 
понад 5 років – 15 балів.
</t>
  </si>
  <si>
    <t xml:space="preserve">Логістика та терміни доставки	</t>
  </si>
  <si>
    <t xml:space="preserve">Доставка у визначені строки: 
24 години – 15 балів, 
48 годин – 10 балів,
72 годин – 5 балів, 
більше 72 годин – 0 балів.
</t>
  </si>
  <si>
    <t>Наявність контактної особи 10 балів (закріплений менеджер за Фондом).</t>
  </si>
  <si>
    <t>ЗМІСТ ФІНАНСОВОЇ ПРОПОЗИЦІЇ</t>
  </si>
  <si>
    <t xml:space="preserve">Фінансова пропозиція буде оцінюватися з використанням наступних критеріїв
та відсоткового розподілу: </t>
  </si>
  <si>
    <t>% від загальної оцінки.</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</si>
  <si>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 [інша сума] = кількість балів за Ціновим компонентом постачальника.</t>
  </si>
  <si>
    <t>Ваша фінансова пропозиція повинна подаватися згідно з Формою фінансової пропозиції (Додаток С). 
Фінансова пропозиція, надіслана окремим електронним листом, повинна містити цінову пропозицію в одній валюті – гривня.</t>
  </si>
  <si>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</si>
  <si>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</si>
  <si>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 xml:space="preserve">Угода буде укладена з учасником, який отримав найвищий загальний бал (в результаті оцінювання технічної+ фінансової пропозиції). </t>
  </si>
  <si>
    <t>Кількість можливих переможців:</t>
  </si>
  <si>
    <t>Тендер передбачає можливість декількох переможців (Основний та резервний)</t>
  </si>
  <si>
    <t xml:space="preserve">БФ "Право на захист"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</si>
  <si>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</si>
  <si>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rFont val="Arial"/>
        <color theme="1"/>
        <sz val="11.0"/>
      </rPr>
      <t xml:space="preserve">БФ «Право на захист» може на власний розгляд </t>
    </r>
    <r>
      <rPr>
        <rFont val="Arial"/>
        <b/>
        <color theme="1"/>
        <sz val="11.0"/>
      </rPr>
      <t>продовжити термін подання</t>
    </r>
    <r>
      <rPr>
        <rFont val="Arial"/>
        <color theme="1"/>
        <sz val="11.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</si>
  <si>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theme="1"/>
        <sz val="11.0"/>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rFont val="Arial"/>
        <b/>
        <color theme="1"/>
        <sz val="11.0"/>
      </rPr>
      <t xml:space="preserve"> Постачальник приймає на себе зобов’язання дотримуватися Кодексу поведінки постачальника ООН </t>
    </r>
    <r>
      <rPr>
        <rFont val="Arial"/>
        <color theme="1"/>
        <sz val="11.0"/>
      </rPr>
      <t>(укр мовою наведений за посиланням - (https://www.unhcr.org/ua/wp-content/uploads/sites/38/2023/04/%D0%94%D0%BE%D0%B4%D0%B0%D1%82%D0%BE%D0%BA-E-%D0%9A%D0%BE%D0%B4%D0%B5%D0%BA%D1%81-%D0%BF%D0%BE%D0%B2%D0%B5%D0%B4%D1%96%D0%BD%D0%BA%D0%B8-%D0%BF%D0%BE%D1%81%D1%82%D0%B0%D1%87%D0%B0%D0%BB%D1%8C%D0%BD%D0%B8%D0%BA%D1%96%D0%B2-%D0%9E%D0%9E%D0%9D.pdf).</t>
    </r>
  </si>
  <si>
    <r>
      <rPr>
        <rFont val="Arial"/>
        <color theme="1"/>
        <sz val="11.0"/>
      </rPr>
      <t xml:space="preserve">«БФ «Право на Захист» докладає зусиль із запобігання, виявлення та </t>
    </r>
    <r>
      <rPr>
        <rFont val="Arial"/>
        <b/>
        <color theme="1"/>
        <sz val="11.0"/>
      </rPr>
      <t>вжиття заходів проти всіх випадків шахрайства та зловживань</t>
    </r>
    <r>
      <rPr>
        <rFont val="Arial"/>
        <color theme="1"/>
        <sz val="11.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</si>
  <si>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</si>
  <si>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</si>
  <si>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</si>
  <si>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</si>
  <si>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t>THE RIGHT TO PROTECTION</t>
  </si>
  <si>
    <t xml:space="preserve">PURCHASE REQUEST FORM </t>
  </si>
  <si>
    <t>DATE:</t>
  </si>
  <si>
    <t>PROJECT:</t>
  </si>
  <si>
    <t xml:space="preserve">multyproject     </t>
  </si>
  <si>
    <t xml:space="preserve">REGION: </t>
  </si>
  <si>
    <t xml:space="preserve">Kyiv	</t>
  </si>
  <si>
    <t>DONOR PROJECT CODE:</t>
  </si>
  <si>
    <t>CONTACT PERSON:
(the applicant)</t>
  </si>
  <si>
    <t xml:space="preserve">Vladyslava Hutsuliak
</t>
  </si>
  <si>
    <t>BUDGET LINE:</t>
  </si>
  <si>
    <t xml:space="preserve">Staff seminars, workshops, community events etc. (awareness raising activities)	</t>
  </si>
  <si>
    <t>TELEPHONE NUMBER
(the applicant)</t>
  </si>
  <si>
    <t>APPROVED BY:
Authorised Head name/project manager</t>
  </si>
  <si>
    <t xml:space="preserve">Mariia Litvin		</t>
  </si>
  <si>
    <t>(signature)</t>
  </si>
  <si>
    <t>E-MAIL:
(the applicant)</t>
  </si>
  <si>
    <t>APPROVED BY:
Finance Officer's name</t>
  </si>
  <si>
    <t>Rozhok Anna</t>
  </si>
  <si>
    <t xml:space="preserve">it is important to indicate the expected date to understand the urgency of the order	</t>
  </si>
  <si>
    <t>EXPECTED DATE OF SERVICE START DATE:</t>
  </si>
  <si>
    <t>(GUARANTEE OF FUNDS AFTER THE END OF THE TENDER)</t>
  </si>
  <si>
    <t>АPPROVAL</t>
  </si>
  <si>
    <t>Galkin Oleksandr</t>
  </si>
  <si>
    <t>AVAILABILITY OF FUNDS IN THE BUDGET</t>
  </si>
  <si>
    <t>Yes</t>
  </si>
  <si>
    <t>If the answer is ‘No’, indicate the expected date of funding</t>
  </si>
  <si>
    <t>-</t>
  </si>
  <si>
    <t>signature</t>
  </si>
  <si>
    <t>CURRENCY___________________</t>
  </si>
  <si>
    <t>Estimated price</t>
  </si>
  <si>
    <t>to be filled by Procurement</t>
  </si>
  <si>
    <t>ITEM #</t>
  </si>
  <si>
    <t>DESCRIPTION OF ITEM (UKR)</t>
  </si>
  <si>
    <t>TECHNICAL CHARACTERISTICS (UKR)</t>
  </si>
  <si>
    <t>DESCRIPTION OF ITEM (ENG)</t>
  </si>
  <si>
    <t>TECHNICAL CHARACTERISTICS (ENG)</t>
  </si>
  <si>
    <t>LINK</t>
  </si>
  <si>
    <t>QT</t>
  </si>
  <si>
    <t>Measurement units</t>
  </si>
  <si>
    <t>DELIVERY ADDRESS/ CONTACT PERSON FOR DELIVERY*</t>
  </si>
  <si>
    <t xml:space="preserve"> Remarks</t>
  </si>
  <si>
    <t>UAH</t>
  </si>
  <si>
    <t>USD</t>
  </si>
  <si>
    <t>EUR</t>
  </si>
  <si>
    <t>Actual price</t>
  </si>
  <si>
    <t>Кавовий напій 3 в 1</t>
  </si>
  <si>
    <t>Тип: кавовий напій 3 в 1
Вид кави: розчинна
Сорт кави: купаж арабіка/робуста
Маса: від 12 г
Вид розчинної кави: порошкова
Упаковка: від 10 шт в упаковці</t>
  </si>
  <si>
    <t>pakcage</t>
  </si>
  <si>
    <t>Кава розчинна  стік</t>
  </si>
  <si>
    <t>Вид кави: розчинна
Сорт кави:купаж арабіка/робуста
Маса:  від 1,8 г
Ступінь обсмажування: середня
Вид розчинної кави: сублімована
Упаковка: стік</t>
  </si>
  <si>
    <t>Чай "Квітковий чай асорті" пакетований</t>
  </si>
  <si>
    <t>Тип: асорті
Наявність добавок: із добавками
Вид чаю: пакетований
Кількість пакетиків: мінімум 20
Смак:
фруктовий,
квітковий,
ягідний
Упаковка: картонна упаковка</t>
  </si>
  <si>
    <t>Чай чорний пакетований асорті</t>
  </si>
  <si>
    <t>Тип: асорті
Вид чаю: пакетований
Кількість пакетиків: мінімум 20
Смак: чорний, зелений
Упаковка: картонна упаковка</t>
  </si>
  <si>
    <t>Чай зелений  пакетований асорті</t>
  </si>
  <si>
    <t>Тип: асорті
Вид чаю: пакетований
Кількість пакетиків: мінімум 20
Смак: зелений
Упаковка: картонна упаковка</t>
  </si>
  <si>
    <t xml:space="preserve">Нектар </t>
  </si>
  <si>
    <t>Тип: нектар
Смак: в асортименті
Об’єм: 0,95 л +/- 0,05
Тара: тетрапак</t>
  </si>
  <si>
    <t>Вода мінеральна питна столова негазована</t>
  </si>
  <si>
    <t>Тип: негазована, столова
Об’єм: 0,5 л</t>
  </si>
  <si>
    <t>Вода мінеральна питна столова газована</t>
  </si>
  <si>
    <t>Тип: слабогазована, мінеральна, столова
Об’єм: 0,5 л</t>
  </si>
  <si>
    <t xml:space="preserve">Цукерки вафельні </t>
  </si>
  <si>
    <t>Тип Вафельні
Начинка: в асортименті
фасування: від 300 гр. до 1 кг</t>
  </si>
  <si>
    <t xml:space="preserve">Цукерки шоколадні </t>
  </si>
  <si>
    <t>Тип: Шоколадні
фасування: від 300 гр. до 1 кг</t>
  </si>
  <si>
    <t xml:space="preserve">Печиво здобне листкове </t>
  </si>
  <si>
    <t>Тип: листкове
Начинка: без начинки
Упаковка: картонна коробка
фасування: від 300 гр. до 1 кг</t>
  </si>
  <si>
    <t xml:space="preserve">Вафлі </t>
  </si>
  <si>
    <t>Тип: вафлі
Начинка: шоколадна/молочна/горіхова
фасування: від 300 гр. до 1 кг</t>
  </si>
  <si>
    <t>Печиво біскітне</t>
  </si>
  <si>
    <t>Особливості: з начинкою
Тип: бісквіти
Начинка: шоколад
Упаковка: картонна коробка
фасування: від 300 гр. до 1 кг</t>
  </si>
  <si>
    <t>Печиво здобне пісочне</t>
  </si>
  <si>
    <t>Особливості: з начинкою
Тип: пісочне, здобне
Начинка: в асортименті
Упаковка: картонна коробка
фасування: від 300 гр. до 1 кг</t>
  </si>
  <si>
    <t>Круасан з начинкою в індивідуальній упаковці</t>
  </si>
  <si>
    <t>кондитерська начинка в асортименті, індивідуальне упакування, вага від 45 г шт</t>
  </si>
  <si>
    <t xml:space="preserve">Стакан одноразовий паперовий 250 мл </t>
  </si>
  <si>
    <t>Вид: стакан гофрований
Матеріал: папір
Призначення: для холодних і гарячих напоїв/їжі
Кількість в упаковці: від 20 шт.
Об'єм: 250 мл</t>
  </si>
  <si>
    <t>Цукор білий кристалічний порційний стік</t>
  </si>
  <si>
    <t>Вага: від 5гр 1 стік
Склад: Цукор білий кристалічний ІІІ категорії виготовлений із цукрових буряків
Маса: 500 г ( 100 стіків)
Упаковка: стік</t>
  </si>
  <si>
    <t>Тарілка одноразова паперова</t>
  </si>
  <si>
    <t>Вид: тарілка
Матеріал: папір
Призначення: для холодних і гарячих напоїв/їжі, для сервірування столу
Кількість в упаковці:  від 20 шт.
Особливості: діаметр – 23 см</t>
  </si>
  <si>
    <t>Серветки столові</t>
  </si>
  <si>
    <t>Матеріал основи: целюлоза
Кількість шарів: одношаровий
Відтінок: білий
Розмір: 24х24 см
Кількість в упаковці: 100 шт.</t>
  </si>
  <si>
    <t>Мішалка одноразова дерев'яна</t>
  </si>
  <si>
    <t>Вид: мішалка
Матеріал: дерево
Призначення: для гарячих напоїв/їжі
Кількість в упаковці:  від 100 до 1000 шт.</t>
  </si>
  <si>
    <t>Мед порційний</t>
  </si>
  <si>
    <t>Вид: мед порційний
Вага: мінімум 15 гр
Смак: асорті
Кількість в упаковці: від 10 стіків/порцій</t>
  </si>
  <si>
    <t>https://rozetka.com.ua/ua/171150155/p171150155/?gad_source=1&amp;gclid=Cj0KCQjwy46_BhDOARIsAIvmcwNby1zJ0NfjQQZY3ZEd2ex1F2YDnFv7JJMHu2WG3-v8T7Jy6lf9bTwaAp4MEALw_wcB</t>
  </si>
  <si>
    <t>TOTAL Estimated price</t>
  </si>
  <si>
    <t>Доставка/DELIVERY</t>
  </si>
  <si>
    <t>Умови доставки:
Delivery terms:</t>
  </si>
  <si>
    <t>CONTACT PERSON TO BE SPECIFIED IN THE TENDER REQUEST</t>
  </si>
  <si>
    <t>CONTACT PERSON:</t>
  </si>
  <si>
    <t>TELEPHONE NUMBER:</t>
  </si>
  <si>
    <t>E-MAIL:</t>
  </si>
  <si>
    <t>Додаток С. Форма комерційної пропозиції / Annex С. Сommercial Proposal Form
до тендерної пропозиції БФ "Право на захист"</t>
  </si>
  <si>
    <t xml:space="preserve">ВІДПОВІДЬ УЧАСНИКА ТЕНДЕРУ / BIDDER'S RESPONSE </t>
  </si>
  <si>
    <t>№ п/п</t>
  </si>
  <si>
    <t>Найменування товару / 
Product name</t>
  </si>
  <si>
    <t>Технічні характеристики/ TECHNICAL CHARACTERISTICS</t>
  </si>
  <si>
    <t>Кількість /
Quantity"</t>
  </si>
  <si>
    <t>Од.виміру /
Unit of measurement"</t>
  </si>
  <si>
    <t>Ціна у м. Харкові та обл.</t>
  </si>
  <si>
    <t>Ціна у м. Суми та обл.</t>
  </si>
  <si>
    <t xml:space="preserve">Ціна у м. Києві та обл. </t>
  </si>
  <si>
    <t>Ціна у м. Чернігові та обл.</t>
  </si>
  <si>
    <t>Ціна у м. Вінниці та обл.</t>
  </si>
  <si>
    <t>Ціна у м. Дніпро та обл.</t>
  </si>
  <si>
    <t>Ціна у м. Миколаєві та обл.</t>
  </si>
  <si>
    <t>Ціна у м. Львів та обл.</t>
  </si>
  <si>
    <t>Ціна у м. Полтаві та обл.</t>
  </si>
  <si>
    <t>Ціна у м. Запоріжжі та обл.</t>
  </si>
  <si>
    <t>Ціна у м. Слов'янськ</t>
  </si>
  <si>
    <t>Ціна у м. Чернівці та обл.</t>
  </si>
  <si>
    <t>Ціна у м. Кропивницький</t>
  </si>
  <si>
    <t>Ціна у м. Черкаси та обл.</t>
  </si>
  <si>
    <t>Ціни у м. Хмельницький та обл.</t>
  </si>
  <si>
    <t>Ціни у м. Житомир та обл.</t>
  </si>
  <si>
    <t>Ціни у м. Луцьк та обл.</t>
  </si>
  <si>
    <t xml:space="preserve">Коментарі /
Comment </t>
  </si>
  <si>
    <t>Всього, грн без ПДВ:</t>
  </si>
  <si>
    <r>
      <rPr>
        <rFont val="Arial"/>
        <b/>
        <color theme="1"/>
        <sz val="11.0"/>
      </rPr>
      <t xml:space="preserve"> ПДВ___%</t>
    </r>
    <r>
      <rPr>
        <rFont val="Arial"/>
        <b/>
        <color rgb="FFFF0000"/>
        <sz val="11.0"/>
      </rPr>
      <t>**</t>
    </r>
    <r>
      <rPr>
        <rFont val="Arial"/>
        <b/>
        <color theme="1"/>
        <sz val="11.0"/>
      </rPr>
      <t>:</t>
    </r>
  </si>
  <si>
    <r>
      <rPr>
        <rFont val="Arial"/>
        <b/>
        <color theme="1"/>
        <sz val="11.0"/>
      </rPr>
      <t>Всього, грн з ПДВ</t>
    </r>
    <r>
      <rPr>
        <rFont val="Arial"/>
        <b/>
        <color rgb="FFFF0000"/>
        <sz val="11.0"/>
      </rPr>
      <t>**</t>
    </r>
    <r>
      <rPr>
        <rFont val="Arial"/>
        <b/>
        <color theme="1"/>
        <sz val="11.0"/>
      </rPr>
      <t>:</t>
    </r>
  </si>
  <si>
    <t>(вказати вартість доставки, грн)</t>
  </si>
  <si>
    <t xml:space="preserve">Загальна ціна пропозиції з урахуванням вартості доставки: 
\
The total price of the offer including the cost of delivery:	</t>
  </si>
  <si>
    <t>______,____грн.</t>
  </si>
  <si>
    <t>* Кожне окреме Замовлення  оформлюється окремим рахунком \ Each separate Order is issued with a separate invoice</t>
  </si>
  <si>
    <t xml:space="preserve">** Зазначається платниками ПДВ \** Indicated by VAT payers		</t>
  </si>
  <si>
    <r>
      <rPr>
        <rFont val="Arial"/>
        <b/>
        <color rgb="FF548135"/>
        <sz val="11.0"/>
      </rPr>
      <t>***</t>
    </r>
    <r>
      <rPr>
        <rFont val="Arial"/>
        <b/>
        <color theme="1"/>
        <sz val="11.0"/>
      </rPr>
      <t xml:space="preserve"> Просимо вказувати ваші ціни з урахуванням всіх податків та зборів \*** Please quote your prices inclusive of all taxes and fees		</t>
    </r>
  </si>
  <si>
    <t>BIDDER'S COMMENTS / КОМЕНТАРІ УЧАСНИКА:</t>
  </si>
  <si>
    <t>"By signing on this document, which I am duly authorized to sign for, I confirm that I have read and understood all documents 
Підписуючи цей документ, який я належним чином уповноважений підписувати, я підтверджую, що прочитав і зрозумів усі документи</t>
  </si>
  <si>
    <t>Печатка підприємства / 
Stamp of the Company:</t>
  </si>
  <si>
    <t xml:space="preserve">PUBLICATION REF.: </t>
  </si>
  <si>
    <t xml:space="preserve">Region: </t>
  </si>
  <si>
    <t xml:space="preserve">CONTRACT TITLE : </t>
  </si>
  <si>
    <t>Contents: Timetable</t>
  </si>
  <si>
    <t>Members</t>
  </si>
  <si>
    <t>Minutes</t>
  </si>
  <si>
    <t>Conclusion</t>
  </si>
  <si>
    <t>Signatures</t>
  </si>
  <si>
    <t>Annex: Summary of bids received</t>
  </si>
  <si>
    <t>1. Timetable</t>
  </si>
  <si>
    <t>DATE</t>
  </si>
  <si>
    <t>TIME</t>
  </si>
  <si>
    <t>VENUE</t>
  </si>
  <si>
    <t>Issuance of bidding dossier</t>
  </si>
  <si>
    <t>Deadline for submission of bids</t>
  </si>
  <si>
    <t>Bid opening session</t>
  </si>
  <si>
    <t>Kyiv</t>
  </si>
  <si>
    <t>2. Members</t>
  </si>
  <si>
    <t>Name</t>
  </si>
  <si>
    <t>Representing</t>
  </si>
  <si>
    <t>Mariia Sydorkova</t>
  </si>
  <si>
    <t xml:space="preserve">Coordinator of accounting reporting </t>
  </si>
  <si>
    <t>Olga Podenezhko</t>
  </si>
  <si>
    <t>Сommodity expert</t>
  </si>
  <si>
    <t>Ganna Leshchenko</t>
  </si>
  <si>
    <t>Accounting  Coordinator</t>
  </si>
  <si>
    <t>3. Minutes</t>
  </si>
  <si>
    <t>The bid opening session was based on the register of bids received, which was prepared using:</t>
  </si>
  <si>
    <t>tender platform</t>
  </si>
  <si>
    <t>method of collecting offers</t>
  </si>
  <si>
    <t>Double e-mail</t>
  </si>
  <si>
    <t>According to the results of the tender procedure, the submission was received by the deadline:</t>
  </si>
  <si>
    <t>After the deadline, the submission was received:</t>
  </si>
  <si>
    <t>[If any bidders withdrew their bid:</t>
  </si>
  <si>
    <t>The following bidders withdrew their bid/did not submit their offer:</t>
  </si>
  <si>
    <t>e-mail</t>
  </si>
  <si>
    <t>Bidder’s name</t>
  </si>
  <si>
    <t>Reason (if known)</t>
  </si>
  <si>
    <t>4. Conclusion</t>
  </si>
  <si>
    <t>The following bids were considered to be suitable for further evaluation:</t>
  </si>
  <si>
    <t>Bid envelope number</t>
  </si>
  <si>
    <t>Financial offer
[only if single envelope procedure]
(UAH / Foreign currency)</t>
  </si>
  <si>
    <t>Discount conditions (as stated in item 4 of the bid submission form)</t>
  </si>
  <si>
    <t>05. Signatures</t>
  </si>
  <si>
    <t>Voting Member</t>
  </si>
  <si>
    <t>Signature</t>
  </si>
  <si>
    <t>Contract title:</t>
  </si>
  <si>
    <t>Publication ref.:</t>
  </si>
  <si>
    <t>The content of the application</t>
  </si>
  <si>
    <t>Comments</t>
  </si>
  <si>
    <t>technical proposal</t>
  </si>
  <si>
    <t>financial proposal</t>
  </si>
  <si>
    <t>registration documents</t>
  </si>
  <si>
    <t>yes</t>
  </si>
  <si>
    <t xml:space="preserve">When received
/tech </t>
  </si>
  <si>
    <t>When received
/fin</t>
  </si>
  <si>
    <t>Received by (Initials)</t>
  </si>
  <si>
    <t>Number of e-mail</t>
  </si>
  <si>
    <t>Within deadline?
(Yes/No)</t>
  </si>
  <si>
    <t>Ssubmission of applications (e-mail or tender platform )</t>
  </si>
  <si>
    <t>Double or single e-mail
/or two-stage qualification</t>
  </si>
  <si>
    <t>Bid package(s) properly design? (Yes/No)</t>
  </si>
  <si>
    <t>Bid submission form included?(Yes/No)</t>
  </si>
  <si>
    <t>Bid guarantee included? (Yes/No)</t>
  </si>
  <si>
    <t>availability of the necessary documents (Yes/No)</t>
  </si>
  <si>
    <t>VENDOR PERFORMANCE EVALUATION 
(according to the previous cooperation)</t>
  </si>
  <si>
    <t>Overall decision
(Accept / Reject)</t>
  </si>
  <si>
    <t>two-stage qualification</t>
  </si>
  <si>
    <t>Accept</t>
  </si>
  <si>
    <t>Suppliers that have passed to the next stage of proposal analysis:</t>
  </si>
  <si>
    <t>Chairperson's name</t>
  </si>
  <si>
    <t>Chairperson's signature</t>
  </si>
  <si>
    <t>Date</t>
  </si>
  <si>
    <t xml:space="preserve">Qualification information                                         </t>
  </si>
  <si>
    <t>CF "The Right to Protection"</t>
  </si>
  <si>
    <t xml:space="preserve">BID: </t>
  </si>
  <si>
    <t xml:space="preserve">Опис кваліфікаційного показника / вимоги </t>
  </si>
  <si>
    <t>Description of the qualification indicator / requirement</t>
  </si>
  <si>
    <t xml:space="preserve">Свідоцтво про реєстрацію компанії. Підтвердження того, що ваша компанія була зареєстрована протягом двох (2) або більше років до дати подання вашої пропозиціі </t>
  </si>
  <si>
    <t>Certificate of incorporation of the company. Confirmation that your company has been registered for two (2) or more years prior to the date of submission of your proposal</t>
  </si>
  <si>
    <t>Pass</t>
  </si>
  <si>
    <r>
      <rPr>
        <rFont val="Arial"/>
        <color theme="1"/>
        <sz val="12.0"/>
      </rPr>
      <t xml:space="preserve">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t>
    </r>
    <r>
      <rPr>
        <rFont val="Arial"/>
        <b/>
        <color theme="1"/>
        <sz val="12.0"/>
      </rPr>
      <t>(для юр. осіб)</t>
    </r>
  </si>
  <si>
    <t>A copy of the Charter or a list of documents to be submitted to the state registrar for registration action related to the registration of the Charter (new version of the Charter) (for legal entities)</t>
  </si>
  <si>
    <t>not provided</t>
  </si>
  <si>
    <t>Інформація, що підтверджує статус Постачальника (виробник, продавець).</t>
  </si>
  <si>
    <t>Information confirming the status of the Supplier (manufacturer, seller).</t>
  </si>
  <si>
    <t>У разі необхідності учасник надає інформацію про місцезнаходження виробничих потужностей.</t>
  </si>
  <si>
    <t>If necessary, the bidder shall provide information on the location of production facilities.</t>
  </si>
  <si>
    <t>Чи працює постачальник на ринку більше 2-х років?</t>
  </si>
  <si>
    <t xml:space="preserve">Чи має Постачальник статус продавця/диллера? </t>
  </si>
  <si>
    <t>Does the Supplier have the status of a seller/dealer?</t>
  </si>
  <si>
    <t xml:space="preserve">Чи має Постачальник статус виробника? </t>
  </si>
  <si>
    <t>Does the Supplier have the status of a manufacturer?</t>
  </si>
  <si>
    <t>No</t>
  </si>
  <si>
    <t>Технічні характеристики /
Product specifications</t>
  </si>
  <si>
    <t>Чи гарантує Постачальник, що товари будуть передані в непошкодженій упаковці, яка відповідає характеру товару, що забезпечує цілісність і збереження якості товару під час транспортування?</t>
  </si>
  <si>
    <t>Does the Supplier guarantee that the goods will be delivered in undamaged packaging that is appropriate to the nature of the goods, ensuring the integrity and quality of the goods during transportation?</t>
  </si>
  <si>
    <t xml:space="preserve">Чи підтверджує Постачальник, що технічні характеристики товару/послуг відповідають вказаним вимогам? </t>
  </si>
  <si>
    <t xml:space="preserve">Does the Supplier confirm that the technical characteristics of the goods/services meet the specified requirements? </t>
  </si>
  <si>
    <r>
      <rPr>
        <rFont val="Arial"/>
        <color theme="1"/>
        <sz val="12.0"/>
      </rPr>
      <t xml:space="preserve">Чи гарантує Постачальник актуальнісь пропозиції після закінчення тендеру, </t>
    </r>
    <r>
      <rPr>
        <rFont val="Arial"/>
        <color rgb="FFFF0000"/>
        <sz val="12.0"/>
      </rPr>
      <t>протягом 5 днів?</t>
    </r>
    <r>
      <rPr>
        <rFont val="Arial"/>
        <color theme="1"/>
        <sz val="12.0"/>
      </rPr>
      <t xml:space="preserve"> </t>
    </r>
  </si>
  <si>
    <r>
      <rPr>
        <rFont val="Arial"/>
        <color theme="1"/>
        <sz val="12.0"/>
      </rPr>
      <t xml:space="preserve">Does the Supplier guarantee that the offer will be valid after the end of the tender, </t>
    </r>
    <r>
      <rPr>
        <rFont val="Arial"/>
        <color rgb="FFFF0000"/>
        <sz val="12.0"/>
      </rPr>
      <t>within 5 days</t>
    </r>
    <r>
      <rPr>
        <rFont val="Arial"/>
        <color theme="1"/>
        <sz val="12.0"/>
      </rPr>
      <t>?</t>
    </r>
  </si>
  <si>
    <t>Чи надає Постачальник можливість заміни товару з дефектами/протермінованих товарів протягом 14 днів відповідно до законодавства України у разі недотримання термінів придатності та/або невідповідності якості?</t>
  </si>
  <si>
    <t>Does the Supplier provide the possibility of replacing defective/expired goods within 14 days in accordance with the legislation of Ukraine in case of non-compliance with the expiration date and/or quality?</t>
  </si>
  <si>
    <t>Чи готовий Постачальник дотримуватись умов пакування та маркування зазначених у фалі "Вимоги" (що є невід'ємною частиною тендеру)?</t>
  </si>
  <si>
    <t>Is the Supplier ready to comply with the packaging and labelling conditions specified in the ‘Requirements’ file (which is an integral part of the tender)?</t>
  </si>
  <si>
    <t xml:space="preserve">Можливості доставки /
Delivery capacity </t>
  </si>
  <si>
    <t>Чи можете Постачальник забезпечити поставки у вказаний в запиті регіон України?</t>
  </si>
  <si>
    <t>Can the Supplier provide deliveries to the region of Ukraine specified in the request?</t>
  </si>
  <si>
    <r>
      <rPr>
        <rFont val="Arial"/>
        <color theme="1"/>
        <sz val="12.0"/>
      </rPr>
      <t>Чи готовий Постачальник на умови доставки товару/надання послуг в м</t>
    </r>
    <r>
      <rPr>
        <rFont val="Arial"/>
        <color rgb="FFFF0000"/>
        <sz val="12.0"/>
      </rPr>
      <t xml:space="preserve">аксимально допустимий термін виконання замовлення - 15 робочих днів для всіх позицій?      </t>
    </r>
  </si>
  <si>
    <t>Is the Supplier ready to deliver the goods/services within the maximum permissible period of order fulfilment - 15 working days for all items?</t>
  </si>
  <si>
    <t>інше/ 
other</t>
  </si>
  <si>
    <t>result</t>
  </si>
  <si>
    <t>Meets the requirements</t>
  </si>
  <si>
    <t>Selected Vendors for analysis:</t>
  </si>
  <si>
    <t>APPROVAL:</t>
  </si>
  <si>
    <t>Olga Ivakhnenko</t>
  </si>
  <si>
    <t>Tetiana Ustimova</t>
  </si>
  <si>
    <t xml:space="preserve">PREPARED BY: </t>
  </si>
  <si>
    <t>Technical Evaluation Review</t>
  </si>
  <si>
    <t xml:space="preserve">Technical characterisitics			</t>
  </si>
  <si>
    <t>Quantity</t>
  </si>
  <si>
    <t xml:space="preserve">BID ANALYSIS SUMMARY SHEET </t>
  </si>
  <si>
    <t>Description</t>
  </si>
  <si>
    <t xml:space="preserve">Quantity
</t>
  </si>
  <si>
    <t xml:space="preserve">Unit price </t>
  </si>
  <si>
    <t>total price</t>
  </si>
  <si>
    <t>Total excl VAT:</t>
  </si>
  <si>
    <t>Total, after auction excl VAT:</t>
  </si>
  <si>
    <t>Recommended Vendor:</t>
  </si>
  <si>
    <t xml:space="preserve"> Taking into account principle of "best value for money" and  non-cash method of payment the vendor was selected											</t>
  </si>
  <si>
    <t>Awarded Vendor:</t>
  </si>
  <si>
    <t>Протокол № 14</t>
  </si>
  <si>
    <t>Minutes № 14</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</si>
  <si>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</si>
  <si>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</si>
  <si>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Q2 - Т10 - RFP (NP) on the selection of a supplier of stationery sets for the work of psychologists with children</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</si>
  <si>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</si>
  <si>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</si>
  <si>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</si>
  <si>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</si>
  <si>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</si>
  <si>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</si>
  <si>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</si>
  <si>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</si>
  <si>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Марія Літвін – Менеджер проекту</t>
  </si>
  <si>
    <t>Mariia Litvin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</si>
  <si>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</si>
  <si>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</si>
  <si>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</si>
  <si>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</si>
  <si>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</si>
  <si>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</si>
  <si>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</si>
  <si>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</si>
  <si>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</si>
  <si>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</si>
  <si>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</si>
  <si>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</si>
  <si>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</si>
  <si>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</si>
  <si>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</si>
  <si>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</si>
  <si>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</si>
  <si>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</si>
  <si>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</si>
  <si>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</si>
  <si>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</si>
  <si>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</si>
  <si>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</si>
  <si>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</si>
  <si>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</si>
  <si>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</si>
  <si>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1.Обрати Молошну Юлію Секретарем зустрічі.</t>
  </si>
  <si>
    <t>1.To appoint Yuliia Moloshna the Secretary of the meeting.</t>
  </si>
  <si>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</si>
  <si>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</si>
  <si>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</si>
  <si>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</si>
  <si>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</si>
  <si>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FOP PHILIPIV IHOR VASYLOVYCH</t>
  </si>
  <si>
    <t xml:space="preserve">4.Затвердити протокол щодо відповідності технічним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</si>
  <si>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</si>
  <si>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</si>
  <si>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</si>
  <si>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 xml:space="preserve">5. Затвердити результати технічної оцінки щодо відповідності до технічної характеристики прописаної в тендері </t>
  </si>
  <si>
    <t>5. Approve the protocol of the technical assessment regarding compliance with the technical characteristics prescribed in the tender</t>
  </si>
  <si>
    <t>6. Затвердити результат протоколу фінансового аналізу та результатів тендеру</t>
  </si>
  <si>
    <t>6.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</si>
  <si>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</si>
  <si>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</si>
  <si>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7. Затвердити протокол порівняння фінансових пропозицій, за яким найкращою для БФ «Право на Захист» є пропозиція:</t>
  </si>
  <si>
    <t>7. Approve the protocol of comparison of financial offers, according to which the best offer for "THE RIGHT TO PROTECTION" 
CHARITABLE FUND is</t>
  </si>
  <si>
    <t>8.Затвердити рішення щодо укладення договору по тендеру</t>
  </si>
  <si>
    <t>8. To approve the decision on the conclusion of the tender contract</t>
  </si>
  <si>
    <t>для виконання проекту Благодійної організації «Благодійного фонду «Право на захист» з</t>
  </si>
  <si>
    <t>for the implementation of the project of the Charitable Organization "Charitable Foundation "Right to Protection" with</t>
  </si>
  <si>
    <t xml:space="preserve">Усі рішення були прийняті одноголосно 100 % голосів "за".
</t>
  </si>
  <si>
    <t xml:space="preserve">All the decisions have been made unanimously by 100%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</si>
  <si>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</si>
  <si>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</si>
  <si>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</si>
  <si>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</si>
  <si>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</si>
  <si>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</si>
  <si>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Молошна Юлія/ Moloshna Yuliia</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</si>
</sst>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d.mm.yyyy"/>
    <numFmt numFmtId="165" formatCode="dd\.mm\.yyyy"/>
    <numFmt numFmtId="166" formatCode="dd.MM.yyyy"/>
    <numFmt numFmtId="167" formatCode="#,##0.00\ [$UAH]"/>
    <numFmt numFmtId="168" formatCode="dd/mm/yyyy"/>
    <numFmt numFmtId="169" formatCode="_-* #,##0.00_-;\-* #,##0.00_-;_-* &quot;-&quot;??_-;_-@"/>
  </numFmts>
  <fonts count="82">
    <font>
      <sz val="10.0"/>
      <color rgb="FF000000"/>
      <name val="Arial"/>
      <scheme val="minor"/>
    </font>
    <font>
      <b/>
      <sz val="14.0"/>
      <color theme="1"/>
      <name val="Arial"/>
    </font>
    <font/>
    <font>
      <b/>
      <sz val="13.0"/>
      <color theme="1"/>
      <name val="Arial"/>
    </font>
    <font>
      <b/>
      <i/>
      <sz val="12.0"/>
      <color theme="1"/>
      <name val="Arial"/>
    </font>
    <font>
      <b/>
      <sz val="14.0"/>
      <color rgb="FF000000"/>
      <name val="Arial"/>
    </font>
    <font>
      <color theme="1"/>
      <name val="Calibri"/>
    </font>
    <font>
      <b/>
      <i/>
      <sz val="12.0"/>
      <color theme="1"/>
      <name val="Calibri"/>
    </font>
    <font>
      <b/>
      <sz val="12.0"/>
      <color theme="1"/>
      <name val="Calibri"/>
    </font>
    <font>
      <b/>
      <i/>
      <sz val="12.0"/>
      <color rgb="FF2F5496"/>
      <name val="Arial"/>
    </font>
    <font>
      <color theme="1"/>
      <name val="Arial"/>
    </font>
    <font>
      <b/>
      <sz val="12.0"/>
      <color theme="1"/>
      <name val="Times New Roman"/>
    </font>
    <font>
      <sz val="12.0"/>
      <color theme="1"/>
      <name val="Times New Roman"/>
    </font>
    <font>
      <i/>
      <sz val="12.0"/>
      <color theme="1"/>
      <name val="Arial"/>
    </font>
    <font>
      <sz val="12.0"/>
      <color theme="1"/>
      <name val="&quot;Times New Roman&quot;"/>
    </font>
    <font>
      <b/>
      <sz val="11.0"/>
      <color theme="1"/>
      <name val="Times New Roman"/>
    </font>
    <font>
      <i/>
      <color theme="1"/>
      <name val="Arial"/>
    </font>
    <font>
      <sz val="11.0"/>
      <color theme="1"/>
      <name val="Times New Roman"/>
    </font>
    <font>
      <b/>
      <i/>
      <sz val="11.0"/>
      <color theme="1"/>
      <name val="Times New Roman"/>
    </font>
    <font>
      <b/>
      <i/>
      <sz val="11.0"/>
      <color theme="1"/>
      <name val="Arial"/>
    </font>
    <font>
      <b/>
      <sz val="15.0"/>
      <color rgb="FF000000"/>
      <name val="Calibri"/>
    </font>
    <font>
      <b/>
      <i/>
      <sz val="11.0"/>
      <color rgb="FFFF0000"/>
      <name val="Arial"/>
    </font>
    <font>
      <b/>
      <sz val="11.0"/>
      <color theme="1"/>
      <name val="Calibri"/>
    </font>
    <font>
      <b/>
      <sz val="10.0"/>
      <color theme="1"/>
      <name val="Arial"/>
    </font>
    <font>
      <b/>
      <sz val="11.0"/>
      <color theme="1"/>
      <name val="Arial"/>
    </font>
    <font>
      <b/>
      <i/>
      <sz val="10.0"/>
      <color theme="1"/>
      <name val="Arial"/>
    </font>
    <font>
      <b/>
      <sz val="12.0"/>
      <color theme="1"/>
      <name val="Arial"/>
    </font>
    <font>
      <b/>
      <sz val="13.0"/>
      <color theme="1"/>
      <name val="Calibri"/>
    </font>
    <font>
      <sz val="11.0"/>
      <color theme="1"/>
      <name val="Calibri"/>
    </font>
    <font>
      <i/>
      <sz val="11.0"/>
      <color theme="1"/>
      <name val="Calibri"/>
    </font>
    <font>
      <sz val="11.0"/>
      <color rgb="FF000000"/>
      <name val="Calibri"/>
    </font>
    <font>
      <b/>
      <i/>
      <sz val="11.0"/>
      <color theme="1"/>
      <name val="Calibri"/>
    </font>
    <font>
      <sz val="12.0"/>
      <color theme="1"/>
      <name val="Arial"/>
    </font>
    <font>
      <b/>
      <sz val="12.0"/>
      <color rgb="FF000000"/>
      <name val="Arial"/>
    </font>
    <font>
      <sz val="12.0"/>
      <color rgb="FF000000"/>
      <name val="Arial"/>
    </font>
    <font>
      <sz val="13.0"/>
      <color rgb="FF000000"/>
      <name val="Arial"/>
    </font>
    <font>
      <b/>
      <sz val="13.0"/>
      <color rgb="FF000000"/>
      <name val="Arial"/>
    </font>
    <font>
      <b/>
      <sz val="12.0"/>
      <color theme="1"/>
      <name val="Arial"/>
      <scheme val="minor"/>
    </font>
    <font>
      <b/>
      <sz val="12.0"/>
      <color rgb="FFFF0000"/>
      <name val="Arial"/>
    </font>
    <font>
      <b/>
      <u/>
      <sz val="12.0"/>
      <color rgb="FF000000"/>
      <name val="Arial"/>
    </font>
    <font>
      <u/>
      <sz val="12.0"/>
      <color rgb="FF000000"/>
    </font>
    <font>
      <b/>
      <u/>
      <sz val="12.0"/>
      <color rgb="FF000000"/>
    </font>
    <font>
      <b/>
      <u/>
      <sz val="11.0"/>
      <color theme="1"/>
      <name val="Arial"/>
    </font>
    <font>
      <sz val="11.0"/>
      <color theme="1"/>
      <name val="Arial"/>
    </font>
    <font>
      <u/>
      <sz val="11.0"/>
      <color rgb="FF0000FF"/>
      <name val="Arial"/>
    </font>
    <font>
      <b/>
      <u/>
      <sz val="11.0"/>
      <color theme="1"/>
      <name val="Arial"/>
    </font>
    <font>
      <sz val="11.0"/>
      <color rgb="FF0000CC"/>
      <name val="Arial"/>
    </font>
    <font>
      <sz val="11.0"/>
      <color rgb="FF000000"/>
      <name val="Arial"/>
    </font>
    <font>
      <b/>
      <sz val="11.0"/>
      <color rgb="FFFF0000"/>
      <name val="Arial"/>
    </font>
    <font>
      <color rgb="FFFF0000"/>
      <name val="Arial"/>
    </font>
    <font>
      <b/>
      <sz val="11.0"/>
      <color rgb="FF0000FF"/>
      <name val="Arial"/>
    </font>
    <font>
      <b/>
      <color theme="1"/>
      <name val="Arial"/>
    </font>
    <font>
      <sz val="11.0"/>
      <color rgb="FFFF0000"/>
      <name val="Arial"/>
      <scheme val="minor"/>
    </font>
    <font>
      <sz val="13.0"/>
      <color theme="1"/>
      <name val="Arial"/>
    </font>
    <font>
      <i/>
      <sz val="11.0"/>
      <color rgb="FFFFFFFF"/>
      <name val="Arial"/>
    </font>
    <font>
      <sz val="9.0"/>
      <color theme="1"/>
      <name val="Calibri"/>
    </font>
    <font>
      <sz val="9.0"/>
      <color theme="1"/>
      <name val="Arial"/>
    </font>
    <font>
      <b/>
      <sz val="9.0"/>
      <color theme="1"/>
      <name val="Calibri"/>
    </font>
    <font>
      <b/>
      <i/>
      <sz val="9.0"/>
      <color theme="1"/>
      <name val="Calibri"/>
    </font>
    <font>
      <sz val="8.0"/>
      <color theme="1"/>
      <name val="Calibri"/>
    </font>
    <font>
      <b/>
      <color theme="1"/>
      <name val="Calibri"/>
    </font>
    <font>
      <u/>
      <sz val="9.0"/>
      <color rgb="FF0000FF"/>
      <name val="Calibri"/>
    </font>
    <font>
      <i/>
      <sz val="11.0"/>
      <color theme="1"/>
      <name val="Arial"/>
    </font>
    <font>
      <sz val="13.0"/>
      <color theme="1"/>
      <name val="Calibri"/>
    </font>
    <font>
      <b/>
      <sz val="13.0"/>
      <color rgb="FF000000"/>
      <name val="Calibri"/>
    </font>
    <font>
      <b/>
      <sz val="14.0"/>
      <color rgb="FF000000"/>
      <name val="Calibri"/>
    </font>
    <font>
      <sz val="13.0"/>
      <color rgb="FF000000"/>
      <name val="Calibri"/>
    </font>
    <font>
      <b/>
      <i/>
      <sz val="13.0"/>
      <color rgb="FF000000"/>
      <name val="Calibri"/>
    </font>
    <font>
      <i/>
      <sz val="13.0"/>
      <color rgb="FF000000"/>
      <name val="Calibri"/>
    </font>
    <font>
      <sz val="13.0"/>
      <color rgb="FF1F1F1F"/>
      <name val="Calibri"/>
    </font>
    <font>
      <b/>
      <sz val="16.0"/>
      <color theme="1"/>
      <name val="Arial"/>
    </font>
    <font>
      <b/>
      <sz val="20.0"/>
      <color theme="1"/>
      <name val="Arial"/>
    </font>
    <font>
      <b/>
      <sz val="19.0"/>
      <color theme="1"/>
      <name val="Arial"/>
    </font>
    <font>
      <b/>
      <sz val="17.0"/>
      <color theme="1"/>
      <name val="Arial"/>
    </font>
    <font>
      <b/>
      <sz val="15.0"/>
      <color theme="1"/>
      <name val="Arial"/>
    </font>
    <font>
      <sz val="12.0"/>
      <color rgb="FFFF0000"/>
      <name val="Arial"/>
    </font>
    <font>
      <sz val="17.0"/>
      <color theme="1"/>
      <name val="Arial"/>
    </font>
    <font>
      <b/>
      <sz val="14.0"/>
      <color theme="1"/>
      <name val="Calibri"/>
    </font>
    <font>
      <sz val="11.0"/>
      <color rgb="FF000000"/>
      <name val="Times New Roman"/>
    </font>
    <font>
      <b/>
      <sz val="11.0"/>
      <color rgb="FF000000"/>
      <name val="Times New Roman"/>
    </font>
    <font>
      <b/>
      <sz val="11.0"/>
      <color rgb="FF000000"/>
      <name val="Arial"/>
    </font>
    <font>
      <sz val="11.0"/>
      <color rgb="FF1F1F1F"/>
      <name val="Calibri"/>
    </font>
  </fonts>
  <fills count="13">
    <fill>
      <patternFill patternType="none"/>
    </fill>
    <fill>
      <patternFill patternType="lightGray"/>
    </fill>
    <fill>
      <patternFill patternType="solid">
        <fgColor rgb="FFA4C2F4"/>
        <bgColor rgb="FFA4C2F4"/>
      </patternFill>
    </fill>
    <fill>
      <patternFill patternType="solid">
        <fgColor rgb="FFD9D9D9"/>
        <bgColor rgb="FFD9D9D9"/>
      </patternFill>
    </fill>
    <fill>
      <patternFill patternType="solid">
        <fgColor rgb="FFFFFFFF"/>
        <bgColor rgb="FFFFFFFF"/>
      </patternFill>
    </fill>
    <fill>
      <patternFill patternType="solid">
        <fgColor rgb="FFEFEFEF"/>
        <bgColor rgb="FFEFEFEF"/>
      </patternFill>
    </fill>
    <fill>
      <patternFill patternType="solid">
        <fgColor rgb="FFFFFF00"/>
        <bgColor rgb="FFFFFF00"/>
      </patternFill>
    </fill>
    <fill>
      <patternFill patternType="solid">
        <fgColor rgb="FFFF24A0"/>
        <bgColor rgb="FFFF24A0"/>
      </patternFill>
    </fill>
    <fill>
      <patternFill patternType="solid">
        <fgColor rgb="FFCCCCCC"/>
        <bgColor rgb="FFCCCCCC"/>
      </patternFill>
    </fill>
    <fill>
      <patternFill patternType="solid">
        <fgColor rgb="FF3C78D8"/>
        <bgColor rgb="FF3C78D8"/>
      </patternFill>
    </fill>
    <fill>
      <patternFill patternType="solid">
        <fgColor rgb="FFC9DAF8"/>
        <bgColor rgb="FFC9DAF8"/>
      </patternFill>
    </fill>
    <fill>
      <patternFill patternType="solid">
        <fgColor rgb="FFFEF2CB"/>
        <bgColor rgb="FFFEF2CB"/>
      </patternFill>
    </fill>
    <fill>
      <patternFill patternType="solid">
        <fgColor rgb="FFF2F2F2"/>
        <bgColor rgb="FFF2F2F2"/>
      </patternFill>
    </fill>
  </fills>
  <borders count="5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bottom style="thin">
        <color rgb="FF000000"/>
      </bottom>
    </border>
    <border>
      <bottom style="thin">
        <color rgb="FF000000"/>
      </bottom>
    </border>
    <border>
      <left/>
      <right/>
      <top/>
      <bottom/>
    </border>
    <border>
      <left style="thin">
        <color rgb="FF000000"/>
      </left>
      <bottom style="thin">
        <color rgb="FF000000"/>
      </bottom>
    </border>
    <border>
      <left style="thin">
        <color rgb="FF000000"/>
      </left>
      <top/>
    </border>
    <border>
      <left/>
      <top/>
    </border>
    <border>
      <top/>
    </border>
    <border>
      <left style="thin">
        <color rgb="FF000000"/>
      </left>
      <right style="thin">
        <color rgb="FF000000"/>
      </right>
      <bottom style="thin">
        <color rgb="FF000000"/>
      </bottom>
    </border>
    <border>
      <left style="thin">
        <color rgb="FF000000"/>
      </left>
      <right style="thin">
        <color rgb="FF000000"/>
      </right>
    </border>
    <border>
      <left/>
    </border>
    <border>
      <right style="thin">
        <color rgb="FF000000"/>
      </right>
    </border>
    <border>
      <left/>
      <right style="thin">
        <color rgb="FF000000"/>
      </right>
    </border>
    <border>
      <left/>
      <right style="thin">
        <color rgb="FF000000"/>
      </right>
      <top/>
      <bottom/>
    </border>
    <border>
      <left/>
      <right/>
      <bottom/>
    </border>
    <border>
      <left/>
      <right/>
      <top/>
      <bottom style="thin">
        <color rgb="FF000000"/>
      </bottom>
    </border>
    <border>
      <left/>
      <top/>
      <bottom/>
    </border>
    <border>
      <top/>
      <bottom/>
    </border>
    <border>
      <left/>
      <right/>
      <top/>
      <bottom style="medium">
        <color rgb="FF000000"/>
      </bottom>
    </border>
    <border>
      <left/>
      <right/>
      <bottom style="medium">
        <color rgb="FF000000"/>
      </bottom>
    </border>
    <border>
      <left/>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rder>
    <border>
      <left style="thin">
        <color rgb="FF000000"/>
      </left>
      <top style="thin">
        <color rgb="FF000000"/>
      </top>
    </border>
    <border>
      <top style="thin">
        <color rgb="FF000000"/>
      </top>
    </border>
    <border>
      <left/>
      <top style="thin">
        <color rgb="FF000000"/>
      </top>
      <bottom style="thin">
        <color rgb="FF000000"/>
      </bottom>
    </border>
    <border>
      <left/>
      <right/>
      <top style="thin">
        <color rgb="FF000000"/>
      </top>
      <bottom style="thin">
        <color rgb="FF000000"/>
      </bottom>
    </border>
    <border>
      <right style="thin">
        <color rgb="FF000000"/>
      </right>
      <top style="thin">
        <color rgb="FF000000"/>
      </top>
    </border>
    <border>
      <right/>
      <top/>
      <bottom/>
    </border>
    <border>
      <left/>
      <bottom style="thin">
        <color rgb="FF000000"/>
      </bottom>
    </border>
    <border>
      <left style="thin">
        <color rgb="FF000000"/>
      </left>
      <right/>
      <top style="thin">
        <color rgb="FF000000"/>
      </top>
      <bottom/>
    </border>
    <border>
      <top style="thin">
        <color rgb="FF000000"/>
      </top>
      <bottom/>
    </border>
    <border>
      <left/>
      <top style="thin">
        <color rgb="FF000000"/>
      </top>
      <bottom/>
    </border>
    <border>
      <right style="thin">
        <color rgb="FF000000"/>
      </right>
      <top style="thin">
        <color rgb="FF000000"/>
      </top>
      <bottom/>
    </border>
    <border>
      <left/>
      <right style="thin">
        <color rgb="FF000000"/>
      </right>
      <top style="thin">
        <color rgb="FF000000"/>
      </top>
    </border>
    <border>
      <right/>
    </border>
    <border>
      <bottom/>
    </border>
    <border>
      <right/>
      <bottom/>
    </border>
    <border>
      <top/>
      <bottom style="thin">
        <color rgb="FF000000"/>
      </bottom>
    </border>
    <border>
      <left/>
      <bottom/>
    </border>
    <border>
      <left/>
      <right/>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thin">
        <color rgb="FF000000"/>
      </left>
    </border>
  </borders>
  <cellStyleXfs count="1">
    <xf borderId="0" fillId="0" fontId="0" numFmtId="0" applyAlignment="1" applyFont="1"/>
  </cellStyleXfs>
  <cellXfs count="55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2" fontId="3" numFmtId="0" xfId="0" applyAlignment="1" applyBorder="1" applyFont="1">
      <alignment horizontal="center" shrinkToFit="0" wrapText="1"/>
    </xf>
    <xf borderId="1" fillId="3" fontId="4" numFmtId="0" xfId="0" applyAlignment="1" applyBorder="1" applyFill="1" applyFont="1">
      <alignment horizontal="center" shrinkToFit="0" wrapText="1"/>
    </xf>
    <xf borderId="1" fillId="4" fontId="5" numFmtId="0" xfId="0" applyAlignment="1" applyBorder="1" applyFill="1" applyFont="1">
      <alignment horizontal="left"/>
    </xf>
    <xf borderId="0" fillId="4" fontId="5" numFmtId="0" xfId="0" applyAlignment="1" applyFont="1">
      <alignment horizontal="left"/>
    </xf>
    <xf borderId="1" fillId="4" fontId="6" numFmtId="2" xfId="0" applyBorder="1" applyFont="1" applyNumberFormat="1"/>
    <xf borderId="0" fillId="4" fontId="6" numFmtId="2" xfId="0" applyFont="1" applyNumberFormat="1"/>
    <xf borderId="1" fillId="3" fontId="7" numFmtId="0" xfId="0" applyAlignment="1" applyBorder="1" applyFont="1">
      <alignment horizontal="center"/>
    </xf>
    <xf borderId="0" fillId="4" fontId="7" numFmtId="0" xfId="0" applyFont="1"/>
    <xf borderId="1" fillId="5" fontId="8" numFmtId="2" xfId="0" applyAlignment="1" applyBorder="1" applyFill="1" applyFont="1" applyNumberFormat="1">
      <alignment horizontal="center" shrinkToFit="0" vertical="center" wrapText="1"/>
    </xf>
    <xf borderId="0" fillId="4" fontId="8" numFmtId="2" xfId="0" applyAlignment="1" applyFont="1" applyNumberFormat="1">
      <alignment horizontal="center" shrinkToFit="0" vertical="center" wrapText="1"/>
    </xf>
    <xf borderId="1" fillId="4" fontId="9" numFmtId="0" xfId="0" applyAlignment="1" applyBorder="1" applyFont="1">
      <alignment horizontal="center" shrinkToFit="0" vertical="center" wrapText="1"/>
    </xf>
    <xf borderId="0" fillId="4" fontId="9" numFmtId="0" xfId="0" applyAlignment="1" applyFont="1">
      <alignment horizontal="center" shrinkToFit="0" vertical="center" wrapText="1"/>
    </xf>
    <xf borderId="4" fillId="2" fontId="10" numFmtId="0" xfId="0" applyAlignment="1" applyBorder="1" applyFont="1">
      <alignment horizontal="center"/>
    </xf>
    <xf borderId="5" fillId="2" fontId="11" numFmtId="0" xfId="0" applyAlignment="1" applyBorder="1" applyFont="1">
      <alignment shrinkToFit="0" wrapText="1"/>
    </xf>
    <xf borderId="4" fillId="2" fontId="11" numFmtId="0" xfId="0" applyAlignment="1" applyBorder="1" applyFont="1">
      <alignment horizontal="center" shrinkToFit="0" wrapText="1"/>
    </xf>
    <xf borderId="1" fillId="2" fontId="11" numFmtId="0" xfId="0" applyAlignment="1" applyBorder="1" applyFont="1">
      <alignment horizontal="center"/>
    </xf>
    <xf borderId="0" fillId="0" fontId="10" numFmtId="0" xfId="0" applyAlignment="1" applyFont="1">
      <alignment vertical="bottom"/>
    </xf>
    <xf borderId="4" fillId="0" fontId="10" numFmtId="0" xfId="0" applyAlignment="1" applyBorder="1" applyFont="1">
      <alignment horizontal="center"/>
    </xf>
    <xf borderId="4" fillId="4" fontId="12" numFmtId="0" xfId="0" applyAlignment="1" applyBorder="1" applyFont="1">
      <alignment shrinkToFit="0" wrapText="1"/>
    </xf>
    <xf borderId="6" fillId="0" fontId="10" numFmtId="0" xfId="0" applyAlignment="1" applyBorder="1" applyFont="1">
      <alignment vertical="bottom"/>
    </xf>
    <xf borderId="7" fillId="0" fontId="10" numFmtId="0" xfId="0" applyBorder="1" applyFont="1"/>
    <xf borderId="6" fillId="0" fontId="2" numFmtId="0" xfId="0" applyBorder="1" applyFont="1"/>
    <xf borderId="0" fillId="0" fontId="13" numFmtId="0" xfId="0" applyAlignment="1" applyFont="1">
      <alignment shrinkToFit="0" wrapText="1"/>
    </xf>
    <xf borderId="4" fillId="4" fontId="12" numFmtId="0" xfId="0" applyAlignment="1" applyBorder="1" applyFont="1">
      <alignment shrinkToFit="0" vertical="bottom" wrapText="1"/>
    </xf>
    <xf borderId="7" fillId="0" fontId="10" numFmtId="0" xfId="0" applyAlignment="1" applyBorder="1" applyFont="1">
      <alignment vertical="bottom"/>
    </xf>
    <xf borderId="0" fillId="0" fontId="13" numFmtId="4" xfId="0" applyAlignment="1" applyFont="1" applyNumberFormat="1">
      <alignment vertical="bottom"/>
    </xf>
    <xf borderId="4" fillId="0" fontId="10" numFmtId="0" xfId="0" applyAlignment="1" applyBorder="1" applyFont="1">
      <alignment horizontal="center" readingOrder="0"/>
    </xf>
    <xf borderId="4" fillId="4" fontId="12" numFmtId="0" xfId="0" applyAlignment="1" applyBorder="1" applyFont="1">
      <alignment readingOrder="0" shrinkToFit="0" wrapText="1"/>
    </xf>
    <xf borderId="0" fillId="0" fontId="13" numFmtId="0" xfId="0" applyAlignment="1" applyFont="1">
      <alignment readingOrder="0" shrinkToFit="0" vertical="bottom" wrapText="1"/>
    </xf>
    <xf borderId="0" fillId="0" fontId="13" numFmtId="0" xfId="0" applyAlignment="1" applyFont="1">
      <alignment shrinkToFit="0" vertical="bottom" wrapText="1"/>
    </xf>
    <xf borderId="4" fillId="0" fontId="14" numFmtId="0" xfId="0" applyAlignment="1" applyBorder="1" applyFont="1">
      <alignment readingOrder="0" shrinkToFit="0" wrapText="1"/>
    </xf>
    <xf borderId="4" fillId="0" fontId="10" numFmtId="0" xfId="0" applyAlignment="1" applyBorder="1" applyFont="1">
      <alignment vertical="bottom"/>
    </xf>
    <xf borderId="1" fillId="0" fontId="10" numFmtId="0" xfId="0" applyAlignment="1" applyBorder="1" applyFont="1">
      <alignment vertical="bottom"/>
    </xf>
    <xf borderId="4" fillId="0" fontId="10" numFmtId="0" xfId="0" applyBorder="1" applyFont="1"/>
    <xf borderId="4" fillId="6" fontId="15" numFmtId="0" xfId="0" applyAlignment="1" applyBorder="1" applyFill="1" applyFont="1">
      <alignment readingOrder="0" shrinkToFit="0" vertical="bottom" wrapText="1"/>
    </xf>
    <xf borderId="4" fillId="0" fontId="10" numFmtId="164" xfId="0" applyAlignment="1" applyBorder="1" applyFont="1" applyNumberFormat="1">
      <alignment vertical="bottom"/>
    </xf>
    <xf borderId="7" fillId="0" fontId="10" numFmtId="164" xfId="0" applyAlignment="1" applyBorder="1" applyFont="1" applyNumberFormat="1">
      <alignment vertical="bottom"/>
    </xf>
    <xf borderId="0" fillId="0" fontId="16" numFmtId="164" xfId="0" applyAlignment="1" applyFont="1" applyNumberFormat="1">
      <alignment vertical="bottom"/>
    </xf>
    <xf borderId="0" fillId="0" fontId="16" numFmtId="0" xfId="0" applyAlignment="1" applyFont="1">
      <alignment vertical="bottom"/>
    </xf>
    <xf borderId="4" fillId="0" fontId="10" numFmtId="0" xfId="0" applyBorder="1" applyFont="1"/>
    <xf borderId="4" fillId="0" fontId="10" numFmtId="0" xfId="0" applyAlignment="1" applyBorder="1" applyFont="1">
      <alignment vertical="bottom"/>
    </xf>
    <xf borderId="7" fillId="0" fontId="10" numFmtId="0" xfId="0" applyAlignment="1" applyBorder="1" applyFont="1">
      <alignment vertical="bottom"/>
    </xf>
    <xf borderId="0" fillId="0" fontId="16" numFmtId="0" xfId="0" applyAlignment="1" applyFont="1">
      <alignment vertical="bottom"/>
    </xf>
    <xf borderId="4" fillId="6" fontId="15" numFmtId="0" xfId="0" applyAlignment="1" applyBorder="1" applyFont="1">
      <alignment readingOrder="0" vertical="bottom"/>
    </xf>
    <xf borderId="4" fillId="6" fontId="11" numFmtId="0" xfId="0" applyAlignment="1" applyBorder="1" applyFont="1">
      <alignment readingOrder="0" shrinkToFit="0" vertical="bottom" wrapText="1"/>
    </xf>
    <xf borderId="0" fillId="0" fontId="10" numFmtId="0" xfId="0" applyFont="1"/>
    <xf borderId="0" fillId="4" fontId="10" numFmtId="0" xfId="0" applyAlignment="1" applyFont="1">
      <alignment vertical="bottom"/>
    </xf>
    <xf borderId="0" fillId="0" fontId="10" numFmtId="0" xfId="0" applyAlignment="1" applyFont="1">
      <alignment vertical="bottom"/>
    </xf>
    <xf borderId="8" fillId="4" fontId="10" numFmtId="0" xfId="0" applyAlignment="1" applyBorder="1" applyFont="1">
      <alignment vertical="bottom"/>
    </xf>
    <xf borderId="0" fillId="0" fontId="17" numFmtId="0" xfId="0" applyAlignment="1" applyFont="1">
      <alignment vertical="bottom"/>
    </xf>
    <xf borderId="8" fillId="4" fontId="17" numFmtId="0" xfId="0" applyAlignment="1" applyBorder="1" applyFont="1">
      <alignment horizontal="right" shrinkToFit="0" vertical="bottom" wrapText="1"/>
    </xf>
    <xf borderId="8" fillId="4" fontId="18" numFmtId="0" xfId="0" applyAlignment="1" applyBorder="1" applyFont="1">
      <alignment vertical="bottom"/>
    </xf>
    <xf borderId="1" fillId="2" fontId="3" numFmtId="0" xfId="0" applyAlignment="1" applyBorder="1" applyFont="1">
      <alignment horizontal="center" shrinkToFit="0" vertical="center" wrapText="1"/>
    </xf>
    <xf borderId="3" fillId="2" fontId="3" numFmtId="0" xfId="0" applyAlignment="1" applyBorder="1" applyFont="1">
      <alignment horizontal="center" shrinkToFit="0" wrapText="1"/>
    </xf>
    <xf borderId="9" fillId="3" fontId="19" numFmtId="0" xfId="0" applyAlignment="1" applyBorder="1" applyFont="1">
      <alignment horizontal="center" shrinkToFit="0" vertical="center" wrapText="1"/>
    </xf>
    <xf borderId="7" fillId="0" fontId="2" numFmtId="0" xfId="0" applyBorder="1" applyFont="1"/>
    <xf borderId="2" fillId="4" fontId="20" numFmtId="0" xfId="0" applyAlignment="1" applyBorder="1" applyFont="1">
      <alignment horizontal="left" vertical="center"/>
    </xf>
    <xf borderId="9" fillId="4" fontId="21" numFmtId="0" xfId="0" applyAlignment="1" applyBorder="1" applyFont="1">
      <alignment horizontal="center" shrinkToFit="0" vertical="center" wrapText="1"/>
    </xf>
    <xf borderId="10" fillId="2" fontId="22" numFmtId="0" xfId="0" applyAlignment="1" applyBorder="1" applyFont="1">
      <alignment horizontal="center" shrinkToFit="0" vertical="center" wrapText="1"/>
    </xf>
    <xf borderId="11" fillId="2" fontId="8" numFmtId="0" xfId="0" applyAlignment="1" applyBorder="1" applyFont="1">
      <alignment horizontal="center" shrinkToFit="0" vertical="center" wrapText="1"/>
    </xf>
    <xf borderId="12" fillId="0" fontId="2" numFmtId="0" xfId="0" applyBorder="1" applyFont="1"/>
    <xf borderId="1" fillId="2" fontId="8" numFmtId="0" xfId="0" applyAlignment="1" applyBorder="1" applyFont="1">
      <alignment horizontal="center" shrinkToFit="0" vertical="center" wrapText="1"/>
    </xf>
    <xf borderId="4" fillId="4" fontId="23" numFmtId="0" xfId="0" applyAlignment="1" applyBorder="1" applyFont="1">
      <alignment horizontal="center" shrinkToFit="0" vertical="center" wrapText="1"/>
    </xf>
    <xf borderId="4" fillId="3" fontId="24" numFmtId="0" xfId="0" applyAlignment="1" applyBorder="1" applyFont="1">
      <alignment horizontal="left" shrinkToFit="0" vertical="center" wrapText="1"/>
    </xf>
    <xf borderId="2" fillId="4" fontId="24" numFmtId="0" xfId="0" applyAlignment="1" applyBorder="1" applyFont="1">
      <alignment horizontal="left" shrinkToFit="0" vertical="center" wrapText="1"/>
    </xf>
    <xf borderId="4" fillId="3" fontId="25" numFmtId="0" xfId="0" applyAlignment="1" applyBorder="1" applyFont="1">
      <alignment horizontal="left" shrinkToFit="0" vertical="center" wrapText="1"/>
    </xf>
    <xf borderId="5" fillId="4" fontId="23" numFmtId="0" xfId="0" applyAlignment="1" applyBorder="1" applyFont="1">
      <alignment horizontal="center" shrinkToFit="0" vertical="center" wrapText="1"/>
    </xf>
    <xf borderId="5" fillId="3" fontId="24" numFmtId="0" xfId="0" applyAlignment="1" applyBorder="1" applyFont="1">
      <alignment horizontal="left" shrinkToFit="0" vertical="center" wrapText="1"/>
    </xf>
    <xf borderId="4" fillId="4" fontId="6" numFmtId="0" xfId="0" applyBorder="1" applyFont="1"/>
    <xf borderId="13" fillId="0" fontId="2" numFmtId="0" xfId="0" applyBorder="1" applyFont="1"/>
    <xf borderId="4" fillId="4" fontId="26" numFmtId="0" xfId="0" applyAlignment="1" applyBorder="1" applyFont="1">
      <alignment horizontal="center" vertical="center"/>
    </xf>
    <xf borderId="14" fillId="2" fontId="22" numFmtId="0" xfId="0" applyAlignment="1" applyBorder="1" applyFont="1">
      <alignment horizontal="center" shrinkToFit="0" vertical="center" wrapText="1"/>
    </xf>
    <xf borderId="15" fillId="2" fontId="27" numFmtId="0" xfId="0" applyAlignment="1" applyBorder="1" applyFont="1">
      <alignment horizontal="center" shrinkToFit="0" vertical="center" wrapText="1"/>
    </xf>
    <xf borderId="16" fillId="0" fontId="2" numFmtId="0" xfId="0" applyBorder="1" applyFont="1"/>
    <xf borderId="17" fillId="2" fontId="22" numFmtId="0" xfId="0" applyAlignment="1" applyBorder="1" applyFont="1">
      <alignment horizontal="center" shrinkToFit="0" vertical="center" wrapText="1"/>
    </xf>
    <xf borderId="14" fillId="2" fontId="8" numFmtId="0" xfId="0" applyAlignment="1" applyBorder="1" applyFont="1">
      <alignment horizontal="center" shrinkToFit="0" vertical="center" wrapText="1"/>
    </xf>
    <xf borderId="18" fillId="2" fontId="6" numFmtId="0" xfId="0" applyAlignment="1" applyBorder="1" applyFont="1">
      <alignment vertical="center"/>
    </xf>
    <xf borderId="1" fillId="2" fontId="8" numFmtId="0" xfId="0" applyAlignment="1" applyBorder="1" applyFont="1">
      <alignment shrinkToFit="0" vertical="center" wrapText="1"/>
    </xf>
    <xf borderId="4" fillId="2" fontId="8" numFmtId="0" xfId="0" applyAlignment="1" applyBorder="1" applyFont="1">
      <alignment horizontal="center" shrinkToFit="0" vertical="center" wrapText="1"/>
    </xf>
    <xf borderId="5" fillId="0" fontId="28" numFmtId="0" xfId="0" applyAlignment="1" applyBorder="1" applyFont="1">
      <alignment horizontal="center" vertical="center"/>
    </xf>
    <xf borderId="5" fillId="0" fontId="22" numFmtId="0" xfId="0" applyAlignment="1" applyBorder="1" applyFont="1">
      <alignment horizontal="center" vertical="center"/>
    </xf>
    <xf borderId="4" fillId="0" fontId="28" numFmtId="0" xfId="0" applyAlignment="1" applyBorder="1" applyFont="1">
      <alignment shrinkToFit="0" wrapText="1"/>
    </xf>
    <xf borderId="4" fillId="0" fontId="29" numFmtId="0" xfId="0" applyAlignment="1" applyBorder="1" applyFont="1">
      <alignment horizontal="center" shrinkToFit="0" wrapText="1"/>
    </xf>
    <xf borderId="4" fillId="0" fontId="6" numFmtId="0" xfId="0" applyBorder="1" applyFont="1"/>
    <xf borderId="14" fillId="0" fontId="2" numFmtId="0" xfId="0" applyBorder="1" applyFont="1"/>
    <xf borderId="4" fillId="0" fontId="28" numFmtId="0" xfId="0" applyAlignment="1" applyBorder="1" applyFont="1">
      <alignment readingOrder="0" shrinkToFit="0" vertical="center" wrapText="1"/>
    </xf>
    <xf borderId="1" fillId="2" fontId="6" numFmtId="0" xfId="0" applyAlignment="1" applyBorder="1" applyFont="1">
      <alignment vertical="center"/>
    </xf>
    <xf borderId="4" fillId="0" fontId="28" numFmtId="0" xfId="0" applyAlignment="1" applyBorder="1" applyFont="1">
      <alignment horizontal="center" vertical="center"/>
    </xf>
    <xf borderId="4" fillId="0" fontId="22" numFmtId="0" xfId="0" applyAlignment="1" applyBorder="1" applyFont="1">
      <alignment horizontal="center" shrinkToFit="0" vertical="center" wrapText="1"/>
    </xf>
    <xf borderId="4" fillId="0" fontId="28" numFmtId="0" xfId="0" applyAlignment="1" applyBorder="1" applyFont="1">
      <alignment shrinkToFit="0" vertical="center" wrapText="1"/>
    </xf>
    <xf borderId="4" fillId="0" fontId="29" numFmtId="0" xfId="0" applyAlignment="1" applyBorder="1" applyFont="1">
      <alignment vertical="center"/>
    </xf>
    <xf borderId="4" fillId="0" fontId="22" numFmtId="0" xfId="0" applyAlignment="1" applyBorder="1" applyFont="1">
      <alignment horizontal="center" vertical="center"/>
    </xf>
    <xf borderId="4" fillId="0" fontId="30" numFmtId="0" xfId="0" applyAlignment="1" applyBorder="1" applyFont="1">
      <alignment shrinkToFit="0" wrapText="1"/>
    </xf>
    <xf borderId="4" fillId="4" fontId="22" numFmtId="0" xfId="0" applyAlignment="1" applyBorder="1" applyFont="1">
      <alignment horizontal="center" vertical="center"/>
    </xf>
    <xf borderId="4" fillId="4" fontId="28" numFmtId="0" xfId="0" applyAlignment="1" applyBorder="1" applyFont="1">
      <alignment shrinkToFit="0" wrapText="1"/>
    </xf>
    <xf borderId="15" fillId="4" fontId="22" numFmtId="0" xfId="0" applyAlignment="1" applyBorder="1" applyFont="1">
      <alignment shrinkToFit="0" vertical="center" wrapText="1"/>
    </xf>
    <xf borderId="19" fillId="4" fontId="6" numFmtId="0" xfId="0" applyAlignment="1" applyBorder="1" applyFont="1">
      <alignment vertical="bottom"/>
    </xf>
    <xf borderId="0" fillId="4" fontId="6" numFmtId="0" xfId="0" applyAlignment="1" applyFont="1">
      <alignment vertical="bottom"/>
    </xf>
    <xf borderId="15" fillId="0" fontId="2" numFmtId="0" xfId="0" applyBorder="1" applyFont="1"/>
    <xf borderId="8" fillId="4" fontId="6" numFmtId="0" xfId="0" applyAlignment="1" applyBorder="1" applyFont="1">
      <alignment vertical="bottom"/>
    </xf>
    <xf borderId="20" fillId="4" fontId="6" numFmtId="0" xfId="0" applyAlignment="1" applyBorder="1" applyFont="1">
      <alignment vertical="bottom"/>
    </xf>
    <xf borderId="8" fillId="4" fontId="6" numFmtId="0" xfId="0" applyAlignment="1" applyBorder="1" applyFont="1">
      <alignment vertical="center"/>
    </xf>
    <xf borderId="11" fillId="4" fontId="28" numFmtId="0" xfId="0" applyAlignment="1" applyBorder="1" applyFont="1">
      <alignment shrinkToFit="0" vertical="center" wrapText="1"/>
    </xf>
    <xf borderId="8" fillId="4" fontId="31" numFmtId="0" xfId="0" applyAlignment="1" applyBorder="1" applyFont="1">
      <alignment vertical="bottom"/>
    </xf>
    <xf borderId="8" fillId="7" fontId="32" numFmtId="0" xfId="0" applyAlignment="1" applyBorder="1" applyFill="1" applyFont="1">
      <alignment vertical="center"/>
    </xf>
    <xf borderId="21" fillId="4" fontId="32" numFmtId="0" xfId="0" applyAlignment="1" applyBorder="1" applyFont="1">
      <alignment shrinkToFit="0" vertical="center" wrapText="1"/>
    </xf>
    <xf borderId="22" fillId="0" fontId="2" numFmtId="0" xfId="0" applyBorder="1" applyFont="1"/>
    <xf borderId="8" fillId="4" fontId="4" numFmtId="0" xfId="0" applyAlignment="1" applyBorder="1" applyFont="1">
      <alignment shrinkToFit="0" vertical="center" wrapText="1"/>
    </xf>
    <xf borderId="8" fillId="4" fontId="32" numFmtId="0" xfId="0" applyAlignment="1" applyBorder="1" applyFont="1">
      <alignment horizontal="center" shrinkToFit="0" vertical="center" wrapText="1"/>
    </xf>
    <xf borderId="8" fillId="4" fontId="32" numFmtId="0" xfId="0" applyAlignment="1" applyBorder="1" applyFont="1">
      <alignment shrinkToFit="0" vertical="center" wrapText="1"/>
    </xf>
    <xf borderId="8" fillId="4" fontId="33" numFmtId="164" xfId="0" applyAlignment="1" applyBorder="1" applyFont="1" applyNumberFormat="1">
      <alignment horizontal="left" readingOrder="0" shrinkToFit="0" vertical="center" wrapText="1"/>
    </xf>
    <xf borderId="8" fillId="4" fontId="34" numFmtId="0" xfId="0" applyAlignment="1" applyBorder="1" applyFont="1">
      <alignment horizontal="center" shrinkToFit="0" vertical="center" wrapText="1"/>
    </xf>
    <xf borderId="8" fillId="4" fontId="35" numFmtId="0" xfId="0" applyAlignment="1" applyBorder="1" applyFont="1">
      <alignment horizontal="left" shrinkToFit="0" vertical="center" wrapText="1"/>
    </xf>
    <xf borderId="8" fillId="4" fontId="36" numFmtId="0" xfId="0" applyAlignment="1" applyBorder="1" applyFont="1">
      <alignment horizontal="center" shrinkToFit="0" vertical="center" wrapText="1"/>
    </xf>
    <xf borderId="8" fillId="4" fontId="34" numFmtId="0" xfId="0" applyAlignment="1" applyBorder="1" applyFont="1">
      <alignment horizontal="center" shrinkToFit="0" wrapText="1"/>
    </xf>
    <xf borderId="8" fillId="4" fontId="36" numFmtId="0" xfId="0" applyAlignment="1" applyBorder="1" applyFont="1">
      <alignment horizontal="center" readingOrder="0" shrinkToFit="0" vertical="center" wrapText="1"/>
    </xf>
    <xf borderId="8" fillId="4" fontId="33" numFmtId="0" xfId="0" applyAlignment="1" applyBorder="1" applyFont="1">
      <alignment horizontal="left" shrinkToFit="0" vertical="center" wrapText="1"/>
    </xf>
    <xf borderId="23" fillId="4" fontId="33" numFmtId="0" xfId="0" applyAlignment="1" applyBorder="1" applyFont="1">
      <alignment horizontal="left" shrinkToFit="0" vertical="center" wrapText="1"/>
    </xf>
    <xf borderId="23" fillId="4" fontId="33" numFmtId="0" xfId="0" applyAlignment="1" applyBorder="1" applyFont="1">
      <alignment horizontal="center" shrinkToFit="0" vertical="center" wrapText="1"/>
    </xf>
    <xf borderId="23" fillId="4" fontId="33" numFmtId="165" xfId="0" applyAlignment="1" applyBorder="1" applyFont="1" applyNumberFormat="1">
      <alignment horizontal="center" readingOrder="0" shrinkToFit="0" vertical="center" wrapText="1"/>
    </xf>
    <xf borderId="23" fillId="4" fontId="33" numFmtId="21" xfId="0" applyAlignment="1" applyBorder="1" applyFont="1" applyNumberFormat="1">
      <alignment horizontal="center" shrinkToFit="0" vertical="center" wrapText="1"/>
    </xf>
    <xf borderId="23" fillId="4" fontId="26" numFmtId="0" xfId="0" applyAlignment="1" applyBorder="1" applyFont="1">
      <alignment vertical="center"/>
    </xf>
    <xf borderId="23" fillId="4" fontId="26" numFmtId="0" xfId="0" applyAlignment="1" applyBorder="1" applyFont="1">
      <alignment horizontal="center" vertical="center"/>
    </xf>
    <xf borderId="23" fillId="4" fontId="26" numFmtId="0" xfId="0" applyAlignment="1" applyBorder="1" applyFont="1">
      <alignment horizontal="center" readingOrder="0" vertical="center"/>
    </xf>
    <xf borderId="23" fillId="4" fontId="26" numFmtId="0" xfId="0" applyAlignment="1" applyBorder="1" applyFont="1">
      <alignment shrinkToFit="0" vertical="center" wrapText="1"/>
    </xf>
    <xf borderId="23" fillId="4" fontId="37" numFmtId="0" xfId="0" applyAlignment="1" applyBorder="1" applyFont="1">
      <alignment horizontal="center" readingOrder="0" shrinkToFit="0" vertical="center" wrapText="1"/>
    </xf>
    <xf borderId="24" fillId="4" fontId="26" numFmtId="0" xfId="0" applyAlignment="1" applyBorder="1" applyFont="1">
      <alignment shrinkToFit="0" vertical="center" wrapText="1"/>
    </xf>
    <xf borderId="24" fillId="4" fontId="33" numFmtId="0" xfId="0" applyAlignment="1" applyBorder="1" applyFont="1">
      <alignment horizontal="center" shrinkToFit="0" vertical="center" wrapText="1"/>
    </xf>
    <xf borderId="25" fillId="4" fontId="26" numFmtId="0" xfId="0" applyAlignment="1" applyBorder="1" applyFont="1">
      <alignment readingOrder="0" shrinkToFit="0" vertical="center" wrapText="1"/>
    </xf>
    <xf borderId="25" fillId="4" fontId="33" numFmtId="0" xfId="0" applyAlignment="1" applyBorder="1" applyFont="1">
      <alignment horizontal="center" shrinkToFit="0" vertical="center" wrapText="1"/>
    </xf>
    <xf borderId="25" fillId="4" fontId="38" numFmtId="0" xfId="0" applyAlignment="1" applyBorder="1" applyFont="1">
      <alignment horizontal="center" readingOrder="0" shrinkToFit="0" vertical="center" wrapText="1"/>
    </xf>
    <xf borderId="19" fillId="4" fontId="32" numFmtId="0" xfId="0" applyAlignment="1" applyBorder="1" applyFont="1">
      <alignment horizontal="left" shrinkToFit="0" vertical="center" wrapText="1"/>
    </xf>
    <xf borderId="19" fillId="4" fontId="33" numFmtId="0" xfId="0" applyAlignment="1" applyBorder="1" applyFont="1">
      <alignment horizontal="left" shrinkToFit="0" vertical="center" wrapText="1"/>
    </xf>
    <xf borderId="8" fillId="4" fontId="32" numFmtId="0" xfId="0" applyAlignment="1" applyBorder="1" applyFont="1">
      <alignment horizontal="left" shrinkToFit="0" vertical="center" wrapText="1"/>
    </xf>
    <xf borderId="8" fillId="4" fontId="39" numFmtId="0" xfId="0" applyAlignment="1" applyBorder="1" applyFont="1">
      <alignment horizontal="left" shrinkToFit="0" vertical="center" wrapText="1"/>
    </xf>
    <xf borderId="8" fillId="4" fontId="34" numFmtId="0" xfId="0" applyAlignment="1" applyBorder="1" applyFont="1">
      <alignment horizontal="left" shrinkToFit="0" vertical="center" wrapText="1"/>
    </xf>
    <xf borderId="21" fillId="4" fontId="40" numFmtId="0" xfId="0" applyAlignment="1" applyBorder="1" applyFont="1">
      <alignment horizontal="left" shrinkToFit="0" vertical="center" wrapText="1"/>
    </xf>
    <xf borderId="11" fillId="4" fontId="41" numFmtId="0" xfId="0" applyAlignment="1" applyBorder="1" applyFont="1">
      <alignment horizontal="left" shrinkToFit="0" vertical="center" wrapText="1"/>
    </xf>
    <xf borderId="21" fillId="7" fontId="32" numFmtId="0" xfId="0" applyAlignment="1" applyBorder="1" applyFont="1">
      <alignment vertical="center"/>
    </xf>
    <xf borderId="26" fillId="4" fontId="10" numFmtId="0" xfId="0" applyBorder="1" applyFont="1"/>
    <xf borderId="27" fillId="4" fontId="10" numFmtId="0" xfId="0" applyBorder="1" applyFont="1"/>
    <xf borderId="28" fillId="4" fontId="10" numFmtId="0" xfId="0" applyBorder="1" applyFont="1"/>
    <xf borderId="11" fillId="7" fontId="32" numFmtId="0" xfId="0" applyAlignment="1" applyBorder="1" applyFont="1">
      <alignment vertical="center"/>
    </xf>
    <xf borderId="29" fillId="4" fontId="42" numFmtId="0" xfId="0" applyAlignment="1" applyBorder="1" applyFont="1">
      <alignment shrinkToFit="0" wrapText="1"/>
    </xf>
    <xf borderId="0" fillId="4" fontId="10" numFmtId="0" xfId="0" applyFont="1"/>
    <xf borderId="30" fillId="4" fontId="43" numFmtId="0" xfId="0" applyAlignment="1" applyBorder="1" applyFont="1">
      <alignment readingOrder="0" shrinkToFit="0" wrapText="1"/>
    </xf>
    <xf borderId="29" fillId="4" fontId="10" numFmtId="0" xfId="0" applyBorder="1" applyFont="1"/>
    <xf borderId="30" fillId="4" fontId="44" numFmtId="0" xfId="0" applyAlignment="1" applyBorder="1" applyFont="1">
      <alignment shrinkToFit="0" wrapText="1"/>
    </xf>
    <xf borderId="31" fillId="4" fontId="10" numFmtId="0" xfId="0" applyBorder="1" applyFont="1"/>
    <xf borderId="32" fillId="4" fontId="10" numFmtId="0" xfId="0" applyBorder="1" applyFont="1"/>
    <xf borderId="33" fillId="4" fontId="10" numFmtId="0" xfId="0" applyBorder="1" applyFont="1"/>
    <xf borderId="0" fillId="4" fontId="24" numFmtId="0" xfId="0" applyAlignment="1" applyFont="1">
      <alignment shrinkToFit="0" wrapText="1"/>
    </xf>
    <xf borderId="0" fillId="4" fontId="43" numFmtId="0" xfId="0" applyFont="1"/>
    <xf borderId="0" fillId="4" fontId="43" numFmtId="20" xfId="0" applyFont="1" applyNumberFormat="1"/>
    <xf borderId="0" fillId="4" fontId="43" numFmtId="165" xfId="0" applyFont="1" applyNumberFormat="1"/>
    <xf borderId="0" fillId="4" fontId="32" numFmtId="0" xfId="0" applyAlignment="1" applyFont="1">
      <alignment readingOrder="0"/>
    </xf>
    <xf borderId="0" fillId="4" fontId="45" numFmtId="0" xfId="0" applyAlignment="1" applyFont="1">
      <alignment horizontal="left" shrinkToFit="0" wrapText="1"/>
    </xf>
    <xf borderId="0" fillId="4" fontId="10" numFmtId="0" xfId="0" applyAlignment="1" applyFont="1">
      <alignment horizontal="left"/>
    </xf>
    <xf borderId="0" fillId="4" fontId="43" numFmtId="0" xfId="0" applyAlignment="1" applyFont="1">
      <alignment horizontal="left" shrinkToFit="0" wrapText="1"/>
    </xf>
    <xf borderId="0" fillId="4" fontId="46" numFmtId="0" xfId="0" applyAlignment="1" applyFont="1">
      <alignment horizontal="left" shrinkToFit="0" wrapText="1"/>
    </xf>
    <xf borderId="0" fillId="4" fontId="47" numFmtId="20" xfId="0" applyAlignment="1" applyFont="1" applyNumberFormat="1">
      <alignment horizontal="left" shrinkToFit="0" wrapText="1"/>
    </xf>
    <xf borderId="32" fillId="0" fontId="2" numFmtId="0" xfId="0" applyBorder="1" applyFont="1"/>
    <xf borderId="32" fillId="4" fontId="46" numFmtId="0" xfId="0" applyAlignment="1" applyBorder="1" applyFont="1">
      <alignment horizontal="left" shrinkToFit="0" wrapText="1"/>
    </xf>
    <xf borderId="32" fillId="4" fontId="47" numFmtId="164" xfId="0" applyAlignment="1" applyBorder="1" applyFont="1" applyNumberFormat="1">
      <alignment horizontal="left" shrinkToFit="0" wrapText="1"/>
    </xf>
    <xf borderId="0" fillId="4" fontId="10" numFmtId="0" xfId="0" applyAlignment="1" applyFont="1">
      <alignment horizontal="left" vertical="bottom"/>
    </xf>
    <xf borderId="0" fillId="4" fontId="24" numFmtId="0" xfId="0" applyAlignment="1" applyFont="1">
      <alignment horizontal="left" shrinkToFit="0" wrapText="1"/>
    </xf>
    <xf borderId="32" fillId="4" fontId="10" numFmtId="0" xfId="0" applyAlignment="1" applyBorder="1" applyFont="1">
      <alignment horizontal="left"/>
    </xf>
    <xf borderId="32" fillId="4" fontId="24" numFmtId="0" xfId="0" applyAlignment="1" applyBorder="1" applyFont="1">
      <alignment horizontal="center" shrinkToFit="0" wrapText="1"/>
    </xf>
    <xf borderId="0" fillId="4" fontId="24" numFmtId="0" xfId="0" applyAlignment="1" applyFont="1">
      <alignment shrinkToFit="0" vertical="center" wrapText="1"/>
    </xf>
    <xf borderId="0" fillId="4" fontId="43" numFmtId="0" xfId="0" applyAlignment="1" applyFont="1">
      <alignment readingOrder="0"/>
    </xf>
    <xf borderId="32" fillId="4" fontId="43" numFmtId="0" xfId="0" applyAlignment="1" applyBorder="1" applyFont="1">
      <alignment readingOrder="0"/>
    </xf>
    <xf borderId="0" fillId="4" fontId="43" numFmtId="0" xfId="0" applyAlignment="1" applyFont="1">
      <alignment readingOrder="0" shrinkToFit="0" vertical="center" wrapText="1"/>
    </xf>
    <xf borderId="0" fillId="4" fontId="43" numFmtId="0" xfId="0" applyAlignment="1" applyFont="1">
      <alignment readingOrder="0" shrinkToFit="0" wrapText="1"/>
    </xf>
    <xf borderId="32" fillId="4" fontId="43" numFmtId="0" xfId="0" applyAlignment="1" applyBorder="1" applyFont="1">
      <alignment shrinkToFit="0" wrapText="1"/>
    </xf>
    <xf borderId="0" fillId="4" fontId="48" numFmtId="0" xfId="0" applyAlignment="1" applyFont="1">
      <alignment shrinkToFit="0" wrapText="1"/>
    </xf>
    <xf borderId="8" fillId="4" fontId="24" numFmtId="0" xfId="0" applyAlignment="1" applyBorder="1" applyFont="1">
      <alignment shrinkToFit="0" wrapText="1"/>
    </xf>
    <xf borderId="23" fillId="4" fontId="24" numFmtId="0" xfId="0" applyAlignment="1" applyBorder="1" applyFont="1">
      <alignment shrinkToFit="0" wrapText="1"/>
    </xf>
    <xf borderId="34" fillId="7" fontId="32" numFmtId="0" xfId="0" applyAlignment="1" applyBorder="1" applyFont="1">
      <alignment vertical="center"/>
    </xf>
    <xf borderId="0" fillId="7" fontId="32" numFmtId="0" xfId="0" applyAlignment="1" applyFont="1">
      <alignment vertical="center"/>
    </xf>
    <xf borderId="0" fillId="4" fontId="24" numFmtId="0" xfId="0" applyAlignment="1" applyFont="1">
      <alignment horizontal="left" shrinkToFit="0" vertical="center" wrapText="1"/>
    </xf>
    <xf borderId="8" fillId="4" fontId="24" numFmtId="0" xfId="0" applyAlignment="1" applyBorder="1" applyFont="1">
      <alignment readingOrder="0" shrinkToFit="0" wrapText="1"/>
    </xf>
    <xf borderId="19" fillId="7" fontId="32" numFmtId="0" xfId="0" applyAlignment="1" applyBorder="1" applyFont="1">
      <alignment vertical="center"/>
    </xf>
    <xf borderId="23" fillId="4" fontId="24" numFmtId="0" xfId="0" applyAlignment="1" applyBorder="1" applyFont="1">
      <alignment readingOrder="0" shrinkToFit="0" wrapText="1"/>
    </xf>
    <xf borderId="0" fillId="4" fontId="10" numFmtId="0" xfId="0" applyAlignment="1" applyFont="1">
      <alignment vertical="bottom"/>
    </xf>
    <xf borderId="8" fillId="4" fontId="43" numFmtId="0" xfId="0" applyAlignment="1" applyBorder="1" applyFont="1">
      <alignment shrinkToFit="0" vertical="bottom" wrapText="1"/>
    </xf>
    <xf borderId="8" fillId="4" fontId="43" numFmtId="0" xfId="0" applyAlignment="1" applyBorder="1" applyFont="1">
      <alignment horizontal="left" readingOrder="0" shrinkToFit="0" vertical="bottom" wrapText="1"/>
    </xf>
    <xf borderId="35" fillId="8" fontId="24" numFmtId="0" xfId="0" applyAlignment="1" applyBorder="1" applyFill="1" applyFont="1">
      <alignment shrinkToFit="0" vertical="bottom" wrapText="1"/>
    </xf>
    <xf borderId="36" fillId="0" fontId="2" numFmtId="0" xfId="0" applyBorder="1" applyFont="1"/>
    <xf borderId="4" fillId="8" fontId="43" numFmtId="0" xfId="0" applyAlignment="1" applyBorder="1" applyFont="1">
      <alignment vertical="bottom"/>
    </xf>
    <xf borderId="1" fillId="4" fontId="49" numFmtId="0" xfId="0" applyAlignment="1" applyBorder="1" applyFont="1">
      <alignment readingOrder="0" shrinkToFit="0" vertical="bottom" wrapText="1"/>
    </xf>
    <xf borderId="6" fillId="4" fontId="50" numFmtId="0" xfId="0" applyAlignment="1" applyBorder="1" applyFont="1">
      <alignment readingOrder="0" vertical="bottom"/>
    </xf>
    <xf borderId="1" fillId="4" fontId="51" numFmtId="0" xfId="0" applyAlignment="1" applyBorder="1" applyFont="1">
      <alignment horizontal="right" shrinkToFit="0" vertical="bottom" wrapText="1"/>
    </xf>
    <xf borderId="6" fillId="4" fontId="50" numFmtId="0" xfId="0" applyAlignment="1" applyBorder="1" applyFont="1">
      <alignment vertical="bottom"/>
    </xf>
    <xf borderId="0" fillId="4" fontId="43" numFmtId="0" xfId="0" applyAlignment="1" applyFont="1">
      <alignment shrinkToFit="0" wrapText="1"/>
    </xf>
    <xf borderId="11" fillId="4" fontId="50" numFmtId="0" xfId="0" applyAlignment="1" applyBorder="1" applyFont="1">
      <alignment horizontal="center" shrinkToFit="0" wrapText="1"/>
    </xf>
    <xf borderId="7" fillId="4" fontId="24" numFmtId="0" xfId="0" applyAlignment="1" applyBorder="1" applyFont="1">
      <alignment readingOrder="0" shrinkToFit="0" vertical="center" wrapText="1"/>
    </xf>
    <xf borderId="7" fillId="4" fontId="43" numFmtId="0" xfId="0" applyAlignment="1" applyBorder="1" applyFont="1">
      <alignment readingOrder="0" shrinkToFit="0" wrapText="1"/>
    </xf>
    <xf borderId="37" fillId="4" fontId="24" numFmtId="0" xfId="0" applyAlignment="1" applyBorder="1" applyFont="1">
      <alignment readingOrder="0" shrinkToFit="0" vertical="center" wrapText="1"/>
    </xf>
    <xf borderId="38" fillId="4" fontId="43" numFmtId="0" xfId="0" applyAlignment="1" applyBorder="1" applyFont="1">
      <alignment readingOrder="0" shrinkToFit="0" wrapText="1"/>
    </xf>
    <xf borderId="37" fillId="4" fontId="24" numFmtId="0" xfId="0" applyAlignment="1" applyBorder="1" applyFont="1">
      <alignment readingOrder="0" shrinkToFit="0" wrapText="1"/>
    </xf>
    <xf borderId="38" fillId="4" fontId="43" numFmtId="0" xfId="0" applyAlignment="1" applyBorder="1" applyFont="1">
      <alignment readingOrder="0" shrinkToFit="0" wrapText="0"/>
    </xf>
    <xf borderId="0" fillId="0" fontId="52" numFmtId="0" xfId="0" applyAlignment="1" applyFont="1">
      <alignment readingOrder="0"/>
    </xf>
    <xf borderId="0" fillId="4" fontId="24" numFmtId="0" xfId="0" applyAlignment="1" applyFont="1">
      <alignment readingOrder="0" shrinkToFit="0" vertical="center" wrapText="1"/>
    </xf>
    <xf borderId="0" fillId="4" fontId="50" numFmtId="0" xfId="0" applyAlignment="1" applyFont="1">
      <alignment readingOrder="0" shrinkToFit="0" wrapText="1"/>
    </xf>
    <xf borderId="0" fillId="4" fontId="47" numFmtId="0" xfId="0" applyAlignment="1" applyFont="1">
      <alignment horizontal="left" readingOrder="0" shrinkToFit="0" wrapText="1"/>
    </xf>
    <xf borderId="0" fillId="4" fontId="47" numFmtId="0" xfId="0" applyAlignment="1" applyFont="1">
      <alignment readingOrder="0" shrinkToFit="0" wrapText="1"/>
    </xf>
    <xf borderId="32" fillId="4" fontId="24" numFmtId="0" xfId="0" applyAlignment="1" applyBorder="1" applyFont="1">
      <alignment shrinkToFit="0" wrapText="1"/>
    </xf>
    <xf borderId="32" fillId="4" fontId="43" numFmtId="0" xfId="0" applyAlignment="1" applyBorder="1" applyFont="1">
      <alignment readingOrder="0" shrinkToFit="0" wrapText="1"/>
    </xf>
    <xf borderId="8" fillId="9" fontId="32" numFmtId="0" xfId="0" applyAlignment="1" applyBorder="1" applyFill="1" applyFont="1">
      <alignment vertical="center"/>
    </xf>
    <xf borderId="0" fillId="0" fontId="32" numFmtId="0" xfId="0" applyAlignment="1" applyFont="1">
      <alignment vertical="center"/>
    </xf>
    <xf borderId="0" fillId="4" fontId="53" numFmtId="0" xfId="0" applyAlignment="1" applyFont="1">
      <alignment shrinkToFit="0" wrapText="1"/>
    </xf>
    <xf borderId="0" fillId="0" fontId="32" numFmtId="0" xfId="0" applyFont="1"/>
    <xf borderId="0" fillId="9" fontId="10" numFmtId="0" xfId="0" applyFont="1"/>
    <xf borderId="0" fillId="9" fontId="54" numFmtId="0" xfId="0" applyAlignment="1" applyFont="1">
      <alignment horizontal="right" shrinkToFit="0" wrapText="1"/>
    </xf>
    <xf borderId="0" fillId="0" fontId="55" numFmtId="0" xfId="0" applyFont="1"/>
    <xf borderId="0" fillId="4" fontId="56" numFmtId="0" xfId="0" applyAlignment="1" applyFont="1">
      <alignment vertical="center"/>
    </xf>
    <xf borderId="0" fillId="0" fontId="27" numFmtId="0" xfId="0" applyAlignment="1" applyFont="1">
      <alignment horizontal="center"/>
    </xf>
    <xf borderId="0" fillId="0" fontId="8" numFmtId="0" xfId="0" applyAlignment="1" applyFont="1">
      <alignment horizontal="center"/>
    </xf>
    <xf borderId="0" fillId="4" fontId="55" numFmtId="0" xfId="0" applyFont="1"/>
    <xf borderId="4" fillId="10" fontId="57" numFmtId="0" xfId="0" applyAlignment="1" applyBorder="1" applyFill="1" applyFont="1">
      <alignment shrinkToFit="0" wrapText="1"/>
    </xf>
    <xf borderId="1" fillId="4" fontId="55" numFmtId="166" xfId="0" applyBorder="1" applyFont="1" applyNumberFormat="1"/>
    <xf borderId="1" fillId="4" fontId="55" numFmtId="0" xfId="0" applyAlignment="1" applyBorder="1" applyFont="1">
      <alignment readingOrder="0"/>
    </xf>
    <xf borderId="1" fillId="0" fontId="55" numFmtId="0" xfId="0" applyBorder="1" applyFont="1"/>
    <xf borderId="1" fillId="4" fontId="55" numFmtId="0" xfId="0" applyBorder="1" applyFont="1"/>
    <xf borderId="5" fillId="4" fontId="55" numFmtId="14" xfId="0" applyBorder="1" applyFont="1" applyNumberFormat="1"/>
    <xf borderId="5" fillId="10" fontId="57" numFmtId="0" xfId="0" applyAlignment="1" applyBorder="1" applyFont="1">
      <alignment shrinkToFit="0" wrapText="1"/>
    </xf>
    <xf borderId="1" fillId="4" fontId="55" numFmtId="0" xfId="0" applyAlignment="1" applyBorder="1" applyFont="1">
      <alignment readingOrder="0" shrinkToFit="0" wrapText="1"/>
    </xf>
    <xf borderId="7" fillId="6" fontId="55" numFmtId="0" xfId="0" applyAlignment="1" applyBorder="1" applyFont="1">
      <alignment readingOrder="0"/>
    </xf>
    <xf borderId="4" fillId="4" fontId="55" numFmtId="0" xfId="0" applyAlignment="1" applyBorder="1" applyFont="1">
      <alignment readingOrder="0" shrinkToFit="0" wrapText="1"/>
    </xf>
    <xf borderId="4" fillId="4" fontId="55" numFmtId="0" xfId="0" applyBorder="1" applyFont="1"/>
    <xf borderId="1" fillId="3" fontId="55" numFmtId="0" xfId="0" applyAlignment="1" applyBorder="1" applyFont="1">
      <alignment horizontal="right"/>
    </xf>
    <xf borderId="9" fillId="3" fontId="55" numFmtId="0" xfId="0" applyAlignment="1" applyBorder="1" applyFont="1">
      <alignment horizontal="right"/>
    </xf>
    <xf borderId="1" fillId="6" fontId="55" numFmtId="0" xfId="0" applyAlignment="1" applyBorder="1" applyFont="1">
      <alignment readingOrder="0"/>
    </xf>
    <xf borderId="4" fillId="0" fontId="55" numFmtId="0" xfId="0" applyBorder="1" applyFont="1"/>
    <xf borderId="1" fillId="3" fontId="58" numFmtId="0" xfId="0" applyAlignment="1" applyBorder="1" applyFont="1">
      <alignment horizontal="center" shrinkToFit="0" wrapText="1"/>
    </xf>
    <xf borderId="1" fillId="8" fontId="57" numFmtId="0" xfId="0" applyAlignment="1" applyBorder="1" applyFont="1">
      <alignment horizontal="center" shrinkToFit="0" wrapText="1"/>
    </xf>
    <xf borderId="0" fillId="4" fontId="55" numFmtId="167" xfId="0" applyFont="1" applyNumberFormat="1"/>
    <xf borderId="4" fillId="3" fontId="57" numFmtId="0" xfId="0" applyAlignment="1" applyBorder="1" applyFont="1">
      <alignment shrinkToFit="0" wrapText="1"/>
    </xf>
    <xf borderId="35" fillId="4" fontId="55" numFmtId="167" xfId="0" applyAlignment="1" applyBorder="1" applyFont="1" applyNumberFormat="1">
      <alignment readingOrder="0" shrinkToFit="0" wrapText="1"/>
    </xf>
    <xf borderId="39" fillId="0" fontId="2" numFmtId="0" xfId="0" applyBorder="1" applyFont="1"/>
    <xf borderId="1" fillId="3" fontId="57" numFmtId="167" xfId="0" applyAlignment="1" applyBorder="1" applyFont="1" applyNumberFormat="1">
      <alignment shrinkToFit="0" wrapText="1"/>
    </xf>
    <xf borderId="4" fillId="4" fontId="55" numFmtId="167" xfId="0" applyAlignment="1" applyBorder="1" applyFont="1" applyNumberFormat="1">
      <alignment shrinkToFit="0" wrapText="1"/>
    </xf>
    <xf borderId="0" fillId="0" fontId="55" numFmtId="0" xfId="0" applyAlignment="1" applyFont="1">
      <alignment vertical="bottom"/>
    </xf>
    <xf borderId="0" fillId="4" fontId="55" numFmtId="0" xfId="0" applyAlignment="1" applyFont="1">
      <alignment vertical="bottom"/>
    </xf>
    <xf borderId="0" fillId="0" fontId="59" numFmtId="0" xfId="0" applyAlignment="1" applyFont="1">
      <alignment shrinkToFit="0" vertical="top" wrapText="1"/>
    </xf>
    <xf borderId="0" fillId="0" fontId="55" numFmtId="0" xfId="0" applyAlignment="1" applyFont="1">
      <alignment vertical="bottom"/>
    </xf>
    <xf borderId="0" fillId="0" fontId="6" numFmtId="0" xfId="0" applyAlignment="1" applyFont="1">
      <alignment vertical="bottom"/>
    </xf>
    <xf borderId="1" fillId="10" fontId="60" numFmtId="0" xfId="0" applyAlignment="1" applyBorder="1" applyFont="1">
      <alignment horizontal="center" shrinkToFit="0" wrapText="1"/>
    </xf>
    <xf borderId="40" fillId="3" fontId="60" numFmtId="0" xfId="0" applyAlignment="1" applyBorder="1" applyFont="1">
      <alignment shrinkToFit="0" wrapText="1"/>
    </xf>
    <xf borderId="4" fillId="10" fontId="60" numFmtId="0" xfId="0" applyAlignment="1" applyBorder="1" applyFont="1">
      <alignment horizontal="center" shrinkToFit="0" wrapText="1"/>
    </xf>
    <xf borderId="4" fillId="10" fontId="22" numFmtId="0" xfId="0" applyAlignment="1" applyBorder="1" applyFont="1">
      <alignment horizontal="center" shrinkToFit="0" wrapText="1"/>
    </xf>
    <xf borderId="4" fillId="10" fontId="60" numFmtId="0" xfId="0" applyAlignment="1" applyBorder="1" applyFont="1">
      <alignment horizontal="center"/>
    </xf>
    <xf borderId="4" fillId="10" fontId="60" numFmtId="0" xfId="0" applyAlignment="1" applyBorder="1" applyFont="1">
      <alignment horizontal="center"/>
    </xf>
    <xf borderId="4" fillId="3" fontId="60" numFmtId="0" xfId="0" applyAlignment="1" applyBorder="1" applyFont="1">
      <alignment horizontal="center" shrinkToFit="0" wrapText="1"/>
    </xf>
    <xf borderId="4" fillId="0" fontId="6" numFmtId="0" xfId="0" applyAlignment="1" applyBorder="1" applyFont="1">
      <alignment horizontal="right" shrinkToFit="0" vertical="bottom" wrapText="1"/>
    </xf>
    <xf borderId="4" fillId="0" fontId="55" numFmtId="0" xfId="0" applyAlignment="1" applyBorder="1" applyFont="1">
      <alignment vertical="bottom"/>
    </xf>
    <xf borderId="3" fillId="0" fontId="55" numFmtId="0" xfId="0" applyAlignment="1" applyBorder="1" applyFont="1">
      <alignment vertical="bottom"/>
    </xf>
    <xf borderId="4" fillId="0" fontId="6" numFmtId="167" xfId="0" applyAlignment="1" applyBorder="1" applyFont="1" applyNumberFormat="1">
      <alignment shrinkToFit="0" wrapText="1"/>
    </xf>
    <xf borderId="4" fillId="0" fontId="6" numFmtId="0" xfId="0" applyAlignment="1" applyBorder="1" applyFont="1">
      <alignment shrinkToFit="0" wrapText="0"/>
    </xf>
    <xf borderId="4" fillId="0" fontId="6" numFmtId="0" xfId="0" applyAlignment="1" applyBorder="1" applyFont="1">
      <alignment horizontal="center"/>
    </xf>
    <xf borderId="4" fillId="0" fontId="6" numFmtId="4" xfId="0" applyAlignment="1" applyBorder="1" applyFont="1" applyNumberFormat="1">
      <alignment horizontal="center"/>
    </xf>
    <xf borderId="4" fillId="0" fontId="55" numFmtId="4" xfId="0" applyAlignment="1" applyBorder="1" applyFont="1" applyNumberFormat="1">
      <alignment vertical="bottom"/>
    </xf>
    <xf borderId="4" fillId="0" fontId="55" numFmtId="0" xfId="0" applyAlignment="1" applyBorder="1" applyFont="1">
      <alignment vertical="bottom"/>
    </xf>
    <xf borderId="13" fillId="0" fontId="55" numFmtId="0" xfId="0" applyAlignment="1" applyBorder="1" applyFont="1">
      <alignment vertical="bottom"/>
    </xf>
    <xf borderId="6" fillId="0" fontId="55" numFmtId="0" xfId="0" applyAlignment="1" applyBorder="1" applyFont="1">
      <alignment vertical="bottom"/>
    </xf>
    <xf borderId="4" fillId="0" fontId="6" numFmtId="0" xfId="0" applyAlignment="1" applyBorder="1" applyFont="1">
      <alignment shrinkToFit="0" wrapText="1"/>
    </xf>
    <xf borderId="4" fillId="0" fontId="55" numFmtId="0" xfId="0" applyAlignment="1" applyBorder="1" applyFont="1">
      <alignment horizontal="right" vertical="bottom"/>
    </xf>
    <xf borderId="13" fillId="0" fontId="55" numFmtId="0" xfId="0" applyAlignment="1" applyBorder="1" applyFont="1">
      <alignment shrinkToFit="0" vertical="bottom" wrapText="0"/>
    </xf>
    <xf borderId="6" fillId="0" fontId="55" numFmtId="0" xfId="0" applyAlignment="1" applyBorder="1" applyFont="1">
      <alignment shrinkToFit="0" vertical="bottom" wrapText="0"/>
    </xf>
    <xf borderId="5" fillId="0" fontId="55" numFmtId="0" xfId="0" applyAlignment="1" applyBorder="1" applyFont="1">
      <alignment vertical="bottom"/>
    </xf>
    <xf borderId="5" fillId="0" fontId="55" numFmtId="0" xfId="0" applyAlignment="1" applyBorder="1" applyFont="1">
      <alignment vertical="bottom"/>
    </xf>
    <xf borderId="4" fillId="0" fontId="6" numFmtId="0" xfId="0" applyAlignment="1" applyBorder="1" applyFont="1">
      <alignment horizontal="right" shrinkToFit="0" vertical="bottom" wrapText="1"/>
    </xf>
    <xf borderId="13" fillId="0" fontId="55" numFmtId="0" xfId="0" applyAlignment="1" applyBorder="1" applyFont="1">
      <alignment vertical="bottom"/>
    </xf>
    <xf borderId="6" fillId="0" fontId="55" numFmtId="0" xfId="0" applyAlignment="1" applyBorder="1" applyFont="1">
      <alignment vertical="bottom"/>
    </xf>
    <xf borderId="4" fillId="0" fontId="6" numFmtId="0" xfId="0" applyAlignment="1" applyBorder="1" applyFont="1">
      <alignment shrinkToFit="0" wrapText="1"/>
    </xf>
    <xf borderId="4" fillId="0" fontId="6" numFmtId="0" xfId="0" applyAlignment="1" applyBorder="1" applyFont="1">
      <alignment shrinkToFit="0" wrapText="0"/>
    </xf>
    <xf borderId="4" fillId="0" fontId="6" numFmtId="0" xfId="0" applyAlignment="1" applyBorder="1" applyFont="1">
      <alignment horizontal="center"/>
    </xf>
    <xf borderId="4" fillId="0" fontId="55" numFmtId="0" xfId="0" applyAlignment="1" applyBorder="1" applyFont="1">
      <alignment horizontal="right" vertical="bottom"/>
    </xf>
    <xf borderId="13" fillId="0" fontId="55" numFmtId="0" xfId="0" applyAlignment="1" applyBorder="1" applyFont="1">
      <alignment shrinkToFit="0" vertical="bottom" wrapText="1"/>
    </xf>
    <xf borderId="6" fillId="0" fontId="55" numFmtId="0" xfId="0" applyAlignment="1" applyBorder="1" applyFont="1">
      <alignment shrinkToFit="0" vertical="bottom" wrapText="1"/>
    </xf>
    <xf borderId="5" fillId="0" fontId="61" numFmtId="0" xfId="0" applyAlignment="1" applyBorder="1" applyFont="1">
      <alignment vertical="bottom"/>
    </xf>
    <xf borderId="4" fillId="0" fontId="55" numFmtId="0" xfId="0" applyBorder="1" applyFont="1"/>
    <xf borderId="1" fillId="3" fontId="8" numFmtId="0" xfId="0" applyAlignment="1" applyBorder="1" applyFont="1">
      <alignment horizontal="right" shrinkToFit="0" wrapText="1"/>
    </xf>
    <xf borderId="4" fillId="0" fontId="6" numFmtId="0" xfId="0" applyAlignment="1" applyBorder="1" applyFont="1">
      <alignment horizontal="right" vertical="bottom"/>
    </xf>
    <xf borderId="35" fillId="3" fontId="8" numFmtId="0" xfId="0" applyAlignment="1" applyBorder="1" applyFont="1">
      <alignment shrinkToFit="0" wrapText="1"/>
    </xf>
    <xf borderId="36" fillId="3" fontId="60" numFmtId="0" xfId="0" applyAlignment="1" applyBorder="1" applyFont="1">
      <alignment shrinkToFit="0" wrapText="1"/>
    </xf>
    <xf borderId="36" fillId="0" fontId="55" numFmtId="0" xfId="0" applyBorder="1" applyFont="1"/>
    <xf borderId="36" fillId="0" fontId="55" numFmtId="0" xfId="0" applyAlignment="1" applyBorder="1" applyFont="1">
      <alignment vertical="bottom"/>
    </xf>
    <xf borderId="39" fillId="0" fontId="55" numFmtId="0" xfId="0" applyAlignment="1" applyBorder="1" applyFont="1">
      <alignment vertical="bottom"/>
    </xf>
    <xf borderId="1" fillId="10" fontId="57" numFmtId="0" xfId="0" applyAlignment="1" applyBorder="1" applyFont="1">
      <alignment shrinkToFit="0" vertical="bottom" wrapText="1"/>
    </xf>
    <xf borderId="0" fillId="4" fontId="55" numFmtId="0" xfId="0" applyAlignment="1" applyFont="1">
      <alignment vertical="bottom"/>
    </xf>
    <xf borderId="1" fillId="6" fontId="55" numFmtId="0" xfId="0" applyAlignment="1" applyBorder="1" applyFont="1">
      <alignment vertical="bottom"/>
    </xf>
    <xf borderId="1" fillId="2" fontId="26" numFmtId="0" xfId="0" applyAlignment="1" applyBorder="1" applyFont="1">
      <alignment horizontal="center" shrinkToFit="0" vertical="center" wrapText="1"/>
    </xf>
    <xf borderId="9" fillId="3" fontId="4" numFmtId="0" xfId="0" applyAlignment="1" applyBorder="1" applyFont="1">
      <alignment horizontal="left" shrinkToFit="0" wrapText="1"/>
    </xf>
    <xf borderId="6" fillId="4" fontId="5" numFmtId="0" xfId="0" applyAlignment="1" applyBorder="1" applyFont="1">
      <alignment horizontal="center"/>
    </xf>
    <xf borderId="41" fillId="4" fontId="5" numFmtId="0" xfId="0" applyAlignment="1" applyBorder="1" applyFont="1">
      <alignment horizontal="center"/>
    </xf>
    <xf borderId="1" fillId="3" fontId="4" numFmtId="0" xfId="0" applyAlignment="1" applyBorder="1" applyFont="1">
      <alignment horizontal="left" shrinkToFit="0" wrapText="1"/>
    </xf>
    <xf borderId="4" fillId="4" fontId="6" numFmtId="0" xfId="0" applyAlignment="1" applyBorder="1" applyFont="1">
      <alignment horizontal="center"/>
    </xf>
    <xf borderId="1" fillId="4" fontId="6" numFmtId="0" xfId="0" applyAlignment="1" applyBorder="1" applyFont="1">
      <alignment horizontal="center"/>
    </xf>
    <xf borderId="42" fillId="3" fontId="6" numFmtId="0" xfId="0" applyAlignment="1" applyBorder="1" applyFont="1">
      <alignment vertical="bottom"/>
    </xf>
    <xf borderId="43" fillId="3" fontId="7" numFmtId="0" xfId="0" applyAlignment="1" applyBorder="1" applyFont="1">
      <alignment horizontal="right" vertical="bottom"/>
    </xf>
    <xf borderId="44" fillId="3" fontId="7" numFmtId="0" xfId="0" applyAlignment="1" applyBorder="1" applyFont="1">
      <alignment horizontal="right" vertical="bottom"/>
    </xf>
    <xf borderId="43" fillId="0" fontId="2" numFmtId="0" xfId="0" applyBorder="1" applyFont="1"/>
    <xf borderId="45" fillId="0" fontId="2" numFmtId="0" xfId="0" applyBorder="1" applyFont="1"/>
    <xf borderId="1" fillId="2" fontId="24" numFmtId="0" xfId="0" applyAlignment="1" applyBorder="1" applyFont="1">
      <alignment horizontal="center" shrinkToFit="0" wrapText="1"/>
    </xf>
    <xf borderId="5" fillId="3" fontId="51" numFmtId="0" xfId="0" applyAlignment="1" applyBorder="1" applyFont="1">
      <alignment horizontal="center" shrinkToFit="0" vertical="center" wrapText="1"/>
    </xf>
    <xf borderId="46" fillId="3" fontId="51" numFmtId="0" xfId="0" applyAlignment="1" applyBorder="1" applyFont="1">
      <alignment horizontal="center" shrinkToFit="0" vertical="center" wrapText="1"/>
    </xf>
    <xf borderId="39" fillId="3" fontId="51" numFmtId="0" xfId="0" applyAlignment="1" applyBorder="1" applyFont="1">
      <alignment horizontal="center" readingOrder="0" shrinkToFit="0" vertical="center" wrapText="1"/>
    </xf>
    <xf borderId="46" fillId="3" fontId="51" numFmtId="2" xfId="0" applyAlignment="1" applyBorder="1" applyFont="1" applyNumberFormat="1">
      <alignment horizontal="center" readingOrder="0" shrinkToFit="0" vertical="center" wrapText="1"/>
    </xf>
    <xf borderId="4" fillId="3" fontId="51" numFmtId="2" xfId="0" applyAlignment="1" applyBorder="1" applyFont="1" applyNumberFormat="1">
      <alignment horizontal="center" readingOrder="0" shrinkToFit="0" vertical="center" wrapText="1"/>
    </xf>
    <xf borderId="4" fillId="3" fontId="51" numFmtId="2" xfId="0" applyAlignment="1" applyBorder="1" applyFont="1" applyNumberFormat="1">
      <alignment horizontal="center" shrinkToFit="0" vertical="center" wrapText="1"/>
    </xf>
    <xf borderId="4" fillId="8" fontId="51" numFmtId="0" xfId="0" applyAlignment="1" applyBorder="1" applyFont="1">
      <alignment shrinkToFit="0" vertical="top" wrapText="1"/>
    </xf>
    <xf borderId="4" fillId="8" fontId="51" numFmtId="0" xfId="0" applyAlignment="1" applyBorder="1" applyFont="1">
      <alignment horizontal="center" shrinkToFit="0" vertical="top" wrapText="1"/>
    </xf>
    <xf borderId="4" fillId="8" fontId="51" numFmtId="2" xfId="0" applyAlignment="1" applyBorder="1" applyFont="1" applyNumberFormat="1">
      <alignment horizontal="center"/>
    </xf>
    <xf borderId="4" fillId="0" fontId="10" numFmtId="0" xfId="0" applyAlignment="1" applyBorder="1" applyFont="1">
      <alignment shrinkToFit="0" vertical="center" wrapText="1"/>
    </xf>
    <xf borderId="4" fillId="0" fontId="10" numFmtId="0" xfId="0" applyAlignment="1" applyBorder="1" applyFont="1">
      <alignment horizontal="center" shrinkToFit="0" vertical="center" wrapText="1"/>
    </xf>
    <xf borderId="4" fillId="0" fontId="10" numFmtId="4" xfId="0" applyAlignment="1" applyBorder="1" applyFont="1" applyNumberFormat="1">
      <alignment horizontal="center" shrinkToFit="0" vertical="center" wrapText="1"/>
    </xf>
    <xf borderId="4" fillId="0" fontId="51" numFmtId="0" xfId="0" applyAlignment="1" applyBorder="1" applyFont="1">
      <alignment shrinkToFit="0" vertical="center" wrapText="1"/>
    </xf>
    <xf borderId="4" fillId="0" fontId="51" numFmtId="4" xfId="0" applyAlignment="1" applyBorder="1" applyFont="1" applyNumberFormat="1">
      <alignment horizontal="center" readingOrder="0" shrinkToFit="0" vertical="center" wrapText="1"/>
    </xf>
    <xf borderId="1" fillId="4" fontId="24" numFmtId="0" xfId="0" applyAlignment="1" applyBorder="1" applyFont="1">
      <alignment horizontal="right" shrinkToFit="0" vertical="center" wrapText="1"/>
    </xf>
    <xf borderId="4" fillId="11" fontId="24" numFmtId="2" xfId="0" applyAlignment="1" applyBorder="1" applyFill="1" applyFont="1" applyNumberFormat="1">
      <alignment horizontal="center" shrinkToFit="0" vertical="center" wrapText="1"/>
    </xf>
    <xf borderId="5" fillId="11" fontId="24" numFmtId="2" xfId="0" applyAlignment="1" applyBorder="1" applyFont="1" applyNumberFormat="1">
      <alignment horizontal="center" shrinkToFit="0" vertical="center" wrapText="1"/>
    </xf>
    <xf borderId="4" fillId="4" fontId="24" numFmtId="2" xfId="0" applyAlignment="1" applyBorder="1" applyFont="1" applyNumberFormat="1">
      <alignment horizontal="center" shrinkToFit="0" vertical="center" wrapText="1"/>
    </xf>
    <xf borderId="1" fillId="3" fontId="6" numFmtId="2" xfId="0" applyAlignment="1" applyBorder="1" applyFont="1" applyNumberFormat="1">
      <alignment vertical="center"/>
    </xf>
    <xf borderId="13" fillId="11" fontId="24" numFmtId="2" xfId="0" applyAlignment="1" applyBorder="1" applyFont="1" applyNumberFormat="1">
      <alignment horizontal="center" shrinkToFit="0" vertical="center" wrapText="1"/>
    </xf>
    <xf borderId="1" fillId="4" fontId="33" numFmtId="164" xfId="0" applyAlignment="1" applyBorder="1" applyFont="1" applyNumberFormat="1">
      <alignment horizontal="right" shrinkToFit="0" wrapText="1"/>
    </xf>
    <xf borderId="1" fillId="11" fontId="6" numFmtId="0" xfId="0" applyAlignment="1" applyBorder="1" applyFont="1">
      <alignment vertical="center"/>
    </xf>
    <xf borderId="13" fillId="3" fontId="19" numFmtId="2" xfId="0" applyAlignment="1" applyBorder="1" applyFont="1" applyNumberFormat="1">
      <alignment horizontal="left" shrinkToFit="0" wrapText="1"/>
    </xf>
    <xf borderId="1" fillId="2" fontId="3" numFmtId="0" xfId="0" applyAlignment="1" applyBorder="1" applyFont="1">
      <alignment horizontal="center" shrinkToFit="0" wrapText="1"/>
    </xf>
    <xf borderId="4" fillId="4" fontId="24" numFmtId="0" xfId="0" applyAlignment="1" applyBorder="1" applyFont="1">
      <alignment horizontal="center" shrinkToFit="0" wrapText="1"/>
    </xf>
    <xf borderId="1" fillId="4" fontId="24" numFmtId="0" xfId="0" applyAlignment="1" applyBorder="1" applyFont="1">
      <alignment horizontal="center" shrinkToFit="0" wrapText="1"/>
    </xf>
    <xf borderId="1" fillId="3" fontId="24" numFmtId="2" xfId="0" applyAlignment="1" applyBorder="1" applyFont="1" applyNumberFormat="1">
      <alignment horizontal="center" shrinkToFit="0" wrapText="1"/>
    </xf>
    <xf borderId="1" fillId="3" fontId="24" numFmtId="0" xfId="0" applyAlignment="1" applyBorder="1" applyFont="1">
      <alignment horizontal="center" shrinkToFit="0" wrapText="1"/>
    </xf>
    <xf borderId="1" fillId="11" fontId="6" numFmtId="0" xfId="0" applyAlignment="1" applyBorder="1" applyFont="1">
      <alignment vertical="top"/>
    </xf>
    <xf borderId="1" fillId="8" fontId="24" numFmtId="0" xfId="0" applyAlignment="1" applyBorder="1" applyFont="1">
      <alignment horizontal="center" shrinkToFit="0" wrapText="1"/>
    </xf>
    <xf borderId="1" fillId="4" fontId="6" numFmtId="0" xfId="0" applyAlignment="1" applyBorder="1" applyFont="1">
      <alignment vertical="bottom"/>
    </xf>
    <xf borderId="1" fillId="3" fontId="62" numFmtId="0" xfId="0" applyAlignment="1" applyBorder="1" applyFont="1">
      <alignment horizontal="center" shrinkToFit="0" wrapText="1"/>
    </xf>
    <xf borderId="0" fillId="4" fontId="43" numFmtId="0" xfId="0" applyAlignment="1" applyFont="1">
      <alignment horizontal="center" shrinkToFit="0" wrapText="1"/>
    </xf>
    <xf borderId="7" fillId="4" fontId="6" numFmtId="0" xfId="0" applyAlignment="1" applyBorder="1" applyFont="1">
      <alignment horizontal="center"/>
    </xf>
    <xf borderId="7" fillId="4" fontId="43" numFmtId="0" xfId="0" applyAlignment="1" applyBorder="1" applyFont="1">
      <alignment horizontal="center" shrinkToFit="0" wrapText="1"/>
    </xf>
    <xf borderId="47" fillId="4" fontId="6" numFmtId="0" xfId="0" applyBorder="1" applyFont="1"/>
    <xf borderId="47" fillId="4" fontId="6" numFmtId="2" xfId="0" applyBorder="1" applyFont="1" applyNumberFormat="1"/>
    <xf borderId="15" fillId="4" fontId="6" numFmtId="0" xfId="0" applyAlignment="1" applyBorder="1" applyFont="1">
      <alignment vertical="bottom"/>
    </xf>
    <xf borderId="0" fillId="4" fontId="6" numFmtId="0" xfId="0" applyFont="1"/>
    <xf borderId="0" fillId="4" fontId="6" numFmtId="0" xfId="0" applyAlignment="1" applyFont="1">
      <alignment horizontal="center"/>
    </xf>
    <xf borderId="48" fillId="4" fontId="6" numFmtId="0" xfId="0" applyAlignment="1" applyBorder="1" applyFont="1">
      <alignment horizontal="center"/>
    </xf>
    <xf borderId="19" fillId="4" fontId="6" numFmtId="0" xfId="0" applyBorder="1" applyFont="1"/>
    <xf borderId="49" fillId="4" fontId="6" numFmtId="0" xfId="0" applyBorder="1" applyFont="1"/>
    <xf borderId="49" fillId="4" fontId="6" numFmtId="2" xfId="0" applyBorder="1" applyFont="1" applyNumberFormat="1"/>
    <xf borderId="48" fillId="4" fontId="43" numFmtId="0" xfId="0" applyAlignment="1" applyBorder="1" applyFont="1">
      <alignment horizontal="center" shrinkToFit="0" vertical="bottom" wrapText="1"/>
    </xf>
    <xf borderId="48" fillId="0" fontId="2" numFmtId="0" xfId="0" applyBorder="1" applyFont="1"/>
    <xf borderId="20" fillId="4" fontId="6" numFmtId="0" xfId="0" applyAlignment="1" applyBorder="1" applyFont="1">
      <alignment horizontal="center"/>
    </xf>
    <xf borderId="50" fillId="4" fontId="43" numFmtId="0" xfId="0" applyAlignment="1" applyBorder="1" applyFont="1">
      <alignment horizontal="center" shrinkToFit="0" vertical="bottom" wrapText="1"/>
    </xf>
    <xf borderId="8" fillId="4" fontId="6" numFmtId="2" xfId="0" applyAlignment="1" applyBorder="1" applyFont="1" applyNumberFormat="1">
      <alignment vertical="bottom"/>
    </xf>
    <xf borderId="51" fillId="4" fontId="43" numFmtId="0" xfId="0" applyAlignment="1" applyBorder="1" applyFont="1">
      <alignment horizontal="center" shrinkToFit="0" vertical="bottom" wrapText="1"/>
    </xf>
    <xf borderId="21" fillId="4" fontId="43" numFmtId="0" xfId="0" applyAlignment="1" applyBorder="1" applyFont="1">
      <alignment horizontal="center" shrinkToFit="0" vertical="bottom" wrapText="1"/>
    </xf>
    <xf borderId="21" fillId="4" fontId="6" numFmtId="0" xfId="0" applyAlignment="1" applyBorder="1" applyFont="1">
      <alignment vertical="bottom"/>
    </xf>
    <xf borderId="8" fillId="4" fontId="6" numFmtId="0" xfId="0" applyAlignment="1" applyBorder="1" applyFont="1">
      <alignment horizontal="center"/>
    </xf>
    <xf borderId="8" fillId="4" fontId="6" numFmtId="0" xfId="0" applyBorder="1" applyFont="1"/>
    <xf borderId="8" fillId="4" fontId="19" numFmtId="0" xfId="0" applyAlignment="1" applyBorder="1" applyFont="1">
      <alignment horizontal="center" vertical="bottom"/>
    </xf>
    <xf borderId="21" fillId="4" fontId="19" numFmtId="0" xfId="0" applyAlignment="1" applyBorder="1" applyFont="1">
      <alignment horizontal="center" vertical="bottom"/>
    </xf>
    <xf borderId="0" fillId="4" fontId="17" numFmtId="0" xfId="0" applyAlignment="1" applyFont="1">
      <alignment horizontal="left" shrinkToFit="0" vertical="center" wrapText="1"/>
    </xf>
    <xf borderId="0" fillId="4" fontId="17" numFmtId="0" xfId="0" applyAlignment="1" applyFont="1">
      <alignment horizontal="center" vertical="center"/>
    </xf>
    <xf borderId="0" fillId="4" fontId="17" numFmtId="0" xfId="0" applyFont="1"/>
    <xf borderId="0" fillId="4" fontId="17" numFmtId="0" xfId="0" applyAlignment="1" applyFont="1">
      <alignment vertical="bottom"/>
    </xf>
    <xf borderId="0" fillId="4" fontId="17" numFmtId="2" xfId="0" applyFont="1" applyNumberFormat="1"/>
    <xf borderId="8" fillId="4" fontId="63" numFmtId="0" xfId="0" applyAlignment="1" applyBorder="1" applyFont="1">
      <alignment horizontal="center" vertical="center"/>
    </xf>
    <xf borderId="8" fillId="4" fontId="63" numFmtId="0" xfId="0" applyAlignment="1" applyBorder="1" applyFont="1">
      <alignment vertical="center"/>
    </xf>
    <xf borderId="0" fillId="0" fontId="63" numFmtId="0" xfId="0" applyAlignment="1" applyFont="1">
      <alignment vertical="center"/>
    </xf>
    <xf borderId="34" fillId="4" fontId="63" numFmtId="0" xfId="0" applyAlignment="1" applyBorder="1" applyFont="1">
      <alignment vertical="center"/>
    </xf>
    <xf borderId="21" fillId="4" fontId="64" numFmtId="0" xfId="0" applyAlignment="1" applyBorder="1" applyFont="1">
      <alignment horizontal="center" vertical="center"/>
    </xf>
    <xf borderId="4" fillId="2" fontId="65" numFmtId="0" xfId="0" applyAlignment="1" applyBorder="1" applyFont="1">
      <alignment vertical="center"/>
    </xf>
    <xf borderId="4" fillId="4" fontId="27" numFmtId="0" xfId="0" applyAlignment="1" applyBorder="1" applyFont="1">
      <alignment shrinkToFit="0" vertical="center" wrapText="1"/>
    </xf>
    <xf borderId="12" fillId="4" fontId="63" numFmtId="0" xfId="0" applyAlignment="1" applyBorder="1" applyFont="1">
      <alignment vertical="center"/>
    </xf>
    <xf borderId="8" fillId="4" fontId="64" numFmtId="0" xfId="0" applyAlignment="1" applyBorder="1" applyFont="1">
      <alignment horizontal="center" vertical="center"/>
    </xf>
    <xf borderId="19" fillId="4" fontId="64" numFmtId="0" xfId="0" applyAlignment="1" applyBorder="1" applyFont="1">
      <alignment vertical="center"/>
    </xf>
    <xf borderId="19" fillId="4" fontId="63" numFmtId="0" xfId="0" applyAlignment="1" applyBorder="1" applyFont="1">
      <alignment vertical="center"/>
    </xf>
    <xf borderId="8" fillId="4" fontId="66" numFmtId="0" xfId="0" applyAlignment="1" applyBorder="1" applyFont="1">
      <alignment horizontal="center" vertical="center"/>
    </xf>
    <xf borderId="8" fillId="4" fontId="67" numFmtId="0" xfId="0" applyAlignment="1" applyBorder="1" applyFont="1">
      <alignment vertical="center"/>
    </xf>
    <xf borderId="8" fillId="4" fontId="20" numFmtId="0" xfId="0" applyAlignment="1" applyBorder="1" applyFont="1">
      <alignment vertical="center"/>
    </xf>
    <xf borderId="21" fillId="4" fontId="64" numFmtId="0" xfId="0" applyAlignment="1" applyBorder="1" applyFont="1">
      <alignment horizontal="center" shrinkToFit="0" vertical="center" wrapText="1"/>
    </xf>
    <xf borderId="4" fillId="2" fontId="64" numFmtId="0" xfId="0" applyAlignment="1" applyBorder="1" applyFont="1">
      <alignment horizontal="left" shrinkToFit="0" vertical="center" wrapText="1"/>
    </xf>
    <xf borderId="4" fillId="2" fontId="64" numFmtId="0" xfId="0" applyAlignment="1" applyBorder="1" applyFont="1">
      <alignment horizontal="center" shrinkToFit="0" vertical="center" wrapText="1"/>
    </xf>
    <xf borderId="4" fillId="4" fontId="66" numFmtId="165" xfId="0" applyAlignment="1" applyBorder="1" applyFont="1" applyNumberFormat="1">
      <alignment horizontal="center" shrinkToFit="0" vertical="center" wrapText="1"/>
    </xf>
    <xf borderId="4" fillId="4" fontId="64" numFmtId="0" xfId="0" applyAlignment="1" applyBorder="1" applyFont="1">
      <alignment horizontal="center" shrinkToFit="0" vertical="center" wrapText="1"/>
    </xf>
    <xf borderId="4" fillId="4" fontId="66" numFmtId="20" xfId="0" applyAlignment="1" applyBorder="1" applyFont="1" applyNumberFormat="1">
      <alignment horizontal="center" shrinkToFit="0" vertical="center" wrapText="1"/>
    </xf>
    <xf borderId="4" fillId="4" fontId="66" numFmtId="0" xfId="0" applyAlignment="1" applyBorder="1" applyFont="1">
      <alignment horizontal="center" shrinkToFit="0" vertical="center" wrapText="1"/>
    </xf>
    <xf borderId="19" fillId="4" fontId="64" numFmtId="0" xfId="0" applyAlignment="1" applyBorder="1" applyFont="1">
      <alignment horizontal="left" vertical="center"/>
    </xf>
    <xf borderId="52" fillId="4" fontId="64" numFmtId="0" xfId="0" applyAlignment="1" applyBorder="1" applyFont="1">
      <alignment horizontal="left" vertical="center"/>
    </xf>
    <xf borderId="52" fillId="4" fontId="63" numFmtId="0" xfId="0" applyAlignment="1" applyBorder="1" applyFont="1">
      <alignment vertical="center"/>
    </xf>
    <xf borderId="34" fillId="4" fontId="20" numFmtId="0" xfId="0" applyAlignment="1" applyBorder="1" applyFont="1">
      <alignment vertical="center"/>
    </xf>
    <xf borderId="40" fillId="4" fontId="63" numFmtId="0" xfId="0" applyAlignment="1" applyBorder="1" applyFont="1">
      <alignment vertical="center"/>
    </xf>
    <xf borderId="21" fillId="4" fontId="66" numFmtId="0" xfId="0" applyAlignment="1" applyBorder="1" applyFont="1">
      <alignment horizontal="center" shrinkToFit="0" vertical="center" wrapText="1"/>
    </xf>
    <xf borderId="4" fillId="4" fontId="66" numFmtId="0" xfId="0" applyAlignment="1" applyBorder="1" applyFont="1">
      <alignment horizontal="left" shrinkToFit="0" vertical="center" wrapText="1"/>
    </xf>
    <xf borderId="8" fillId="4" fontId="63" numFmtId="0" xfId="0" applyAlignment="1" applyBorder="1" applyFont="1">
      <alignment shrinkToFit="0" vertical="center" wrapText="1"/>
    </xf>
    <xf borderId="8" fillId="4" fontId="68" numFmtId="0" xfId="0" applyAlignment="1" applyBorder="1" applyFont="1">
      <alignment horizontal="center" vertical="center"/>
    </xf>
    <xf borderId="8" fillId="4" fontId="68" numFmtId="0" xfId="0" applyAlignment="1" applyBorder="1" applyFont="1">
      <alignment horizontal="left" vertical="center"/>
    </xf>
    <xf borderId="8" fillId="4" fontId="66" numFmtId="0" xfId="0" applyAlignment="1" applyBorder="1" applyFont="1">
      <alignment horizontal="left" vertical="center"/>
    </xf>
    <xf borderId="34" fillId="4" fontId="66" numFmtId="0" xfId="0" applyAlignment="1" applyBorder="1" applyFont="1">
      <alignment horizontal="center" vertical="center"/>
    </xf>
    <xf borderId="34" fillId="4" fontId="66" numFmtId="0" xfId="0" applyAlignment="1" applyBorder="1" applyFont="1">
      <alignment horizontal="left" vertical="center"/>
    </xf>
    <xf borderId="19" fillId="4" fontId="66" numFmtId="0" xfId="0" applyAlignment="1" applyBorder="1" applyFont="1">
      <alignment horizontal="center" vertical="center"/>
    </xf>
    <xf borderId="19" fillId="4" fontId="66" numFmtId="0" xfId="0" applyAlignment="1" applyBorder="1" applyFont="1">
      <alignment horizontal="left" vertical="center"/>
    </xf>
    <xf borderId="34" fillId="4" fontId="66" numFmtId="0" xfId="0" applyAlignment="1" applyBorder="1" applyFont="1">
      <alignment vertical="center"/>
    </xf>
    <xf borderId="4" fillId="4" fontId="69" numFmtId="0" xfId="0" applyAlignment="1" applyBorder="1" applyFont="1">
      <alignment shrinkToFit="0" wrapText="1"/>
    </xf>
    <xf borderId="4" fillId="4" fontId="64" numFmtId="0" xfId="0" applyAlignment="1" applyBorder="1" applyFont="1">
      <alignment shrinkToFit="0" vertical="center" wrapText="1"/>
    </xf>
    <xf borderId="4" fillId="4" fontId="69" numFmtId="0" xfId="0" applyBorder="1" applyFont="1"/>
    <xf borderId="4" fillId="4" fontId="66" numFmtId="0" xfId="0" applyAlignment="1" applyBorder="1" applyFont="1">
      <alignment shrinkToFit="0" vertical="center" wrapText="1"/>
    </xf>
    <xf borderId="5" fillId="2" fontId="64" numFmtId="0" xfId="0" applyAlignment="1" applyBorder="1" applyFont="1">
      <alignment shrinkToFit="0" vertical="center" wrapText="1"/>
    </xf>
    <xf borderId="4" fillId="4" fontId="64" numFmtId="0" xfId="0" applyAlignment="1" applyBorder="1" applyFont="1">
      <alignment horizontal="left" shrinkToFit="0" vertical="center" wrapText="1"/>
    </xf>
    <xf borderId="0" fillId="0" fontId="63" numFmtId="0" xfId="0" applyFont="1"/>
    <xf borderId="4" fillId="2" fontId="27" numFmtId="0" xfId="0" applyAlignment="1" applyBorder="1" applyFont="1">
      <alignment horizontal="center" shrinkToFit="0" wrapText="1"/>
    </xf>
    <xf borderId="8" fillId="4" fontId="64" numFmtId="0" xfId="0" applyAlignment="1" applyBorder="1" applyFont="1">
      <alignment horizontal="left" vertical="center"/>
    </xf>
    <xf borderId="8" fillId="4" fontId="64" numFmtId="0" xfId="0" applyAlignment="1" applyBorder="1" applyFont="1">
      <alignment horizontal="center" shrinkToFit="0" vertical="center" wrapText="1"/>
    </xf>
    <xf borderId="1" fillId="4" fontId="64" numFmtId="0" xfId="0" applyAlignment="1" applyBorder="1" applyFont="1">
      <alignment horizontal="left" shrinkToFit="0" vertical="center" wrapText="1"/>
    </xf>
    <xf borderId="34" fillId="4" fontId="64" numFmtId="0" xfId="0" applyAlignment="1" applyBorder="1" applyFont="1">
      <alignment horizontal="center" vertical="center"/>
    </xf>
    <xf borderId="34" fillId="4" fontId="64" numFmtId="0" xfId="0" applyAlignment="1" applyBorder="1" applyFont="1">
      <alignment horizontal="left" vertical="center"/>
    </xf>
    <xf borderId="5" fillId="2" fontId="64" numFmtId="0" xfId="0" applyAlignment="1" applyBorder="1" applyFont="1">
      <alignment horizontal="center" shrinkToFit="0" vertical="center" wrapText="1"/>
    </xf>
    <xf borderId="1" fillId="2" fontId="64" numFmtId="0" xfId="0" applyAlignment="1" applyBorder="1" applyFont="1">
      <alignment horizontal="center" shrinkToFit="0" vertical="center" wrapText="1"/>
    </xf>
    <xf borderId="4" fillId="0" fontId="64" numFmtId="0" xfId="0" applyAlignment="1" applyBorder="1" applyFont="1">
      <alignment horizontal="left" shrinkToFit="0" vertical="center" wrapText="1"/>
    </xf>
    <xf borderId="52" fillId="4" fontId="66" numFmtId="0" xfId="0" applyAlignment="1" applyBorder="1" applyFont="1">
      <alignment horizontal="center" vertical="center"/>
    </xf>
    <xf borderId="0" fillId="4" fontId="66" numFmtId="0" xfId="0" applyAlignment="1" applyFont="1">
      <alignment horizontal="center" vertical="center"/>
    </xf>
    <xf borderId="0" fillId="4" fontId="63" numFmtId="0" xfId="0" applyAlignment="1" applyFont="1">
      <alignment vertical="center"/>
    </xf>
    <xf borderId="4" fillId="2" fontId="27" numFmtId="0" xfId="0" applyAlignment="1" applyBorder="1" applyFont="1">
      <alignment horizontal="center" shrinkToFit="0" vertical="center" wrapText="1"/>
    </xf>
    <xf borderId="4" fillId="4" fontId="63" numFmtId="0" xfId="0" applyAlignment="1" applyBorder="1" applyFont="1">
      <alignment horizontal="center" shrinkToFit="0" wrapText="1"/>
    </xf>
    <xf borderId="4" fillId="4" fontId="63" numFmtId="0" xfId="0" applyAlignment="1" applyBorder="1" applyFont="1">
      <alignment horizontal="left" shrinkToFit="0" wrapText="1"/>
    </xf>
    <xf borderId="4" fillId="4" fontId="63" numFmtId="164" xfId="0" applyAlignment="1" applyBorder="1" applyFont="1" applyNumberFormat="1">
      <alignment horizontal="center" shrinkToFit="0" wrapText="1"/>
    </xf>
    <xf borderId="4" fillId="4" fontId="63" numFmtId="0" xfId="0" applyAlignment="1" applyBorder="1" applyFont="1">
      <alignment horizontal="center"/>
    </xf>
    <xf borderId="19" fillId="4" fontId="63" numFmtId="0" xfId="0" applyAlignment="1" applyBorder="1" applyFont="1">
      <alignment shrinkToFit="0" vertical="center" wrapText="1"/>
    </xf>
    <xf borderId="34" fillId="4" fontId="64" numFmtId="0" xfId="0" applyAlignment="1" applyBorder="1" applyFont="1">
      <alignment horizontal="left" shrinkToFit="0" vertical="center" wrapText="1"/>
    </xf>
    <xf borderId="21" fillId="4" fontId="66" numFmtId="0" xfId="0" applyAlignment="1" applyBorder="1" applyFont="1">
      <alignment horizontal="center" vertical="center"/>
    </xf>
    <xf borderId="4" fillId="4" fontId="66" numFmtId="165" xfId="0" applyAlignment="1" applyBorder="1" applyFont="1" applyNumberFormat="1">
      <alignment shrinkToFit="0" vertical="center" wrapText="1"/>
    </xf>
    <xf borderId="0" fillId="4" fontId="70" numFmtId="0" xfId="0" applyAlignment="1" applyFont="1">
      <alignment vertical="center"/>
    </xf>
    <xf borderId="0" fillId="4" fontId="71" numFmtId="0" xfId="0" applyAlignment="1" applyFont="1">
      <alignment vertical="center"/>
    </xf>
    <xf borderId="0" fillId="4" fontId="32" numFmtId="0" xfId="0" applyFont="1"/>
    <xf borderId="0" fillId="4" fontId="72" numFmtId="0" xfId="0" applyAlignment="1" applyFont="1">
      <alignment vertical="center"/>
    </xf>
    <xf borderId="0" fillId="4" fontId="32" numFmtId="0" xfId="0" applyAlignment="1" applyFont="1">
      <alignment vertical="center"/>
    </xf>
    <xf borderId="0" fillId="8" fontId="72" numFmtId="0" xfId="0" applyAlignment="1" applyFont="1">
      <alignment vertical="center"/>
    </xf>
    <xf borderId="0" fillId="4" fontId="73" numFmtId="168" xfId="0" applyAlignment="1" applyFont="1" applyNumberFormat="1">
      <alignment horizontal="left" vertical="center"/>
    </xf>
    <xf borderId="0" fillId="4" fontId="26" numFmtId="0" xfId="0" applyAlignment="1" applyFont="1">
      <alignment horizontal="center" shrinkToFit="0" vertical="center" wrapText="1"/>
    </xf>
    <xf borderId="1" fillId="10" fontId="74" numFmtId="0" xfId="0" applyAlignment="1" applyBorder="1" applyFont="1">
      <alignment horizontal="center" shrinkToFit="0" vertical="center" wrapText="1"/>
    </xf>
    <xf borderId="4" fillId="10" fontId="26" numFmtId="0" xfId="0" applyAlignment="1" applyBorder="1" applyFont="1">
      <alignment horizontal="center" shrinkToFit="0" vertical="center" wrapText="1"/>
    </xf>
    <xf borderId="1" fillId="10" fontId="74" numFmtId="0" xfId="0" applyAlignment="1" applyBorder="1" applyFont="1">
      <alignment horizontal="center" vertical="center"/>
    </xf>
    <xf borderId="5" fillId="0" fontId="26" numFmtId="0" xfId="0" applyAlignment="1" applyBorder="1" applyFont="1">
      <alignment horizontal="center" vertical="center"/>
    </xf>
    <xf borderId="4" fillId="0" fontId="32" numFmtId="0" xfId="0" applyAlignment="1" applyBorder="1" applyFont="1">
      <alignment shrinkToFit="0" wrapText="1"/>
    </xf>
    <xf borderId="4" fillId="0" fontId="13" numFmtId="0" xfId="0" applyAlignment="1" applyBorder="1" applyFont="1">
      <alignment horizontal="center" shrinkToFit="0" vertical="center" wrapText="1"/>
    </xf>
    <xf borderId="4" fillId="0" fontId="26" numFmtId="0" xfId="0" applyAlignment="1" applyBorder="1" applyFont="1">
      <alignment shrinkToFit="0" wrapText="1"/>
    </xf>
    <xf borderId="5" fillId="0" fontId="26" numFmtId="0" xfId="0" applyAlignment="1" applyBorder="1" applyFont="1">
      <alignment horizontal="center" shrinkToFit="0" vertical="center" wrapText="1"/>
    </xf>
    <xf borderId="5" fillId="4" fontId="26" numFmtId="0" xfId="0" applyAlignment="1" applyBorder="1" applyFont="1">
      <alignment horizontal="center" shrinkToFit="0" vertical="center" wrapText="1"/>
    </xf>
    <xf borderId="4" fillId="4" fontId="32" numFmtId="0" xfId="0" applyAlignment="1" applyBorder="1" applyFont="1">
      <alignment shrinkToFit="0" wrapText="1"/>
    </xf>
    <xf borderId="4" fillId="12" fontId="75" numFmtId="0" xfId="0" applyAlignment="1" applyBorder="1" applyFill="1" applyFont="1">
      <alignment shrinkToFit="0" wrapText="1"/>
    </xf>
    <xf borderId="4" fillId="0" fontId="26" numFmtId="0" xfId="0" applyAlignment="1" applyBorder="1" applyFont="1">
      <alignment horizontal="center" vertical="center"/>
    </xf>
    <xf borderId="4" fillId="5" fontId="75" numFmtId="0" xfId="0" applyAlignment="1" applyBorder="1" applyFont="1">
      <alignment shrinkToFit="0" wrapText="1"/>
    </xf>
    <xf borderId="5" fillId="4" fontId="26" numFmtId="0" xfId="0" applyAlignment="1" applyBorder="1" applyFont="1">
      <alignment horizontal="center" vertical="center"/>
    </xf>
    <xf borderId="4" fillId="12" fontId="32" numFmtId="0" xfId="0" applyAlignment="1" applyBorder="1" applyFont="1">
      <alignment shrinkToFit="0" wrapText="1"/>
    </xf>
    <xf borderId="1" fillId="3" fontId="76" numFmtId="0" xfId="0" applyAlignment="1" applyBorder="1" applyFont="1">
      <alignment horizontal="right" vertical="center"/>
    </xf>
    <xf borderId="4" fillId="4" fontId="10" numFmtId="4" xfId="0" applyAlignment="1" applyBorder="1" applyFont="1" applyNumberFormat="1">
      <alignment vertical="center"/>
    </xf>
    <xf borderId="1" fillId="3" fontId="73" numFmtId="0" xfId="0" applyAlignment="1" applyBorder="1" applyFont="1">
      <alignment horizontal="right" vertical="center"/>
    </xf>
    <xf borderId="4" fillId="4" fontId="53" numFmtId="4" xfId="0" applyAlignment="1" applyBorder="1" applyFont="1" applyNumberFormat="1">
      <alignment horizontal="center" shrinkToFit="0" vertical="center" wrapText="1"/>
    </xf>
    <xf borderId="1" fillId="2" fontId="70" numFmtId="0" xfId="0" applyAlignment="1" applyBorder="1" applyFont="1">
      <alignment horizontal="center" shrinkToFit="0" wrapText="1"/>
    </xf>
    <xf borderId="1" fillId="4" fontId="53" numFmtId="0" xfId="0" applyAlignment="1" applyBorder="1" applyFont="1">
      <alignment horizontal="center" shrinkToFit="0" wrapText="1"/>
    </xf>
    <xf borderId="1" fillId="4" fontId="53" numFmtId="0" xfId="0" applyBorder="1" applyFont="1"/>
    <xf borderId="4" fillId="2" fontId="1" numFmtId="0" xfId="0" applyAlignment="1" applyBorder="1" applyFont="1">
      <alignment horizontal="center"/>
    </xf>
    <xf borderId="1" fillId="4" fontId="1" numFmtId="0" xfId="0" applyBorder="1" applyFont="1"/>
    <xf borderId="0" fillId="4" fontId="70" numFmtId="0" xfId="0" applyAlignment="1" applyFont="1">
      <alignment horizontal="left" vertical="center"/>
    </xf>
    <xf borderId="0" fillId="4" fontId="70" numFmtId="0" xfId="0" applyAlignment="1" applyFont="1">
      <alignment shrinkToFit="0" vertical="center" wrapText="0"/>
    </xf>
    <xf borderId="0" fillId="4" fontId="26" numFmtId="0" xfId="0" applyAlignment="1" applyFont="1">
      <alignment horizontal="center" shrinkToFit="0" vertical="center" wrapText="0"/>
    </xf>
    <xf borderId="0" fillId="0" fontId="32" numFmtId="0" xfId="0" applyAlignment="1" applyFont="1">
      <alignment horizontal="center" vertical="center"/>
    </xf>
    <xf borderId="0" fillId="4" fontId="72" numFmtId="0" xfId="0" applyAlignment="1" applyFont="1">
      <alignment horizontal="left" vertical="center"/>
    </xf>
    <xf borderId="0" fillId="4" fontId="26" numFmtId="0" xfId="0" applyAlignment="1" applyFont="1">
      <alignment horizontal="center" vertical="center"/>
    </xf>
    <xf borderId="0" fillId="8" fontId="72" numFmtId="0" xfId="0" applyAlignment="1" applyFont="1">
      <alignment horizontal="left" vertical="center"/>
    </xf>
    <xf borderId="0" fillId="4" fontId="70" numFmtId="168" xfId="0" applyAlignment="1" applyFont="1" applyNumberFormat="1">
      <alignment horizontal="left" vertical="center"/>
    </xf>
    <xf borderId="0" fillId="4" fontId="26" numFmtId="168" xfId="0" applyAlignment="1" applyFont="1" applyNumberFormat="1">
      <alignment horizontal="center" vertical="center"/>
    </xf>
    <xf borderId="26" fillId="10" fontId="1" numFmtId="0" xfId="0" applyAlignment="1" applyBorder="1" applyFont="1">
      <alignment horizontal="left" shrinkToFit="0" vertical="center" wrapText="1"/>
    </xf>
    <xf borderId="27" fillId="0" fontId="2" numFmtId="0" xfId="0" applyBorder="1" applyFont="1"/>
    <xf borderId="28" fillId="0" fontId="2" numFmtId="0" xfId="0" applyBorder="1" applyFont="1"/>
    <xf borderId="53" fillId="10" fontId="26" numFmtId="0" xfId="0" applyAlignment="1" applyBorder="1" applyFont="1">
      <alignment horizontal="center" shrinkToFit="0" vertical="center" wrapText="1"/>
    </xf>
    <xf borderId="54" fillId="10" fontId="3" numFmtId="0" xfId="0" applyAlignment="1" applyBorder="1" applyFont="1">
      <alignment horizontal="center" shrinkToFit="0" vertical="center" wrapText="1"/>
    </xf>
    <xf borderId="31" fillId="0" fontId="2" numFmtId="0" xfId="0" applyBorder="1" applyFont="1"/>
    <xf borderId="33" fillId="0" fontId="2" numFmtId="0" xfId="0" applyBorder="1" applyFont="1"/>
    <xf borderId="55" fillId="0" fontId="2" numFmtId="0" xfId="0" applyBorder="1" applyFont="1"/>
    <xf borderId="54" fillId="3" fontId="24" numFmtId="0" xfId="0" applyAlignment="1" applyBorder="1" applyFont="1">
      <alignment horizontal="left" vertical="center"/>
    </xf>
    <xf borderId="54" fillId="3" fontId="26" numFmtId="0" xfId="0" applyAlignment="1" applyBorder="1" applyFont="1">
      <alignment horizontal="center" vertical="center"/>
    </xf>
    <xf borderId="54" fillId="3" fontId="3" numFmtId="4" xfId="0" applyAlignment="1" applyBorder="1" applyFont="1" applyNumberFormat="1">
      <alignment horizontal="center" shrinkToFit="0" vertical="center" wrapText="1"/>
    </xf>
    <xf borderId="54" fillId="4" fontId="43" numFmtId="0" xfId="0" applyAlignment="1" applyBorder="1" applyFont="1">
      <alignment horizontal="left" vertical="center"/>
    </xf>
    <xf borderId="54" fillId="4" fontId="43" numFmtId="167" xfId="0" applyAlignment="1" applyBorder="1" applyFont="1" applyNumberFormat="1">
      <alignment horizontal="left" vertical="center"/>
    </xf>
    <xf borderId="54" fillId="0" fontId="32" numFmtId="0" xfId="0" applyAlignment="1" applyBorder="1" applyFont="1">
      <alignment horizontal="center" vertical="center"/>
    </xf>
    <xf borderId="54" fillId="4" fontId="53" numFmtId="0" xfId="0" applyBorder="1" applyFont="1"/>
    <xf borderId="1" fillId="4" fontId="53" numFmtId="0" xfId="0" applyAlignment="1" applyBorder="1" applyFont="1">
      <alignment horizontal="left"/>
    </xf>
    <xf borderId="4" fillId="2" fontId="3" numFmtId="0" xfId="0" applyAlignment="1" applyBorder="1" applyFont="1">
      <alignment horizontal="left"/>
    </xf>
    <xf borderId="1" fillId="4" fontId="3" numFmtId="0" xfId="0" applyBorder="1" applyFont="1"/>
    <xf borderId="0" fillId="0" fontId="10" numFmtId="0" xfId="0" applyAlignment="1" applyFont="1">
      <alignment horizontal="left"/>
    </xf>
    <xf borderId="0" fillId="4" fontId="70" numFmtId="0" xfId="0" applyAlignment="1" applyFont="1">
      <alignment horizontal="center" shrinkToFit="0" vertical="center" wrapText="0"/>
    </xf>
    <xf borderId="0" fillId="4" fontId="32" numFmtId="0" xfId="0" applyAlignment="1" applyFont="1">
      <alignment horizontal="center"/>
    </xf>
    <xf borderId="35" fillId="10" fontId="70" numFmtId="0" xfId="0" applyAlignment="1" applyBorder="1" applyFont="1">
      <alignment horizontal="center" shrinkToFit="0" vertical="center" wrapText="1"/>
    </xf>
    <xf borderId="5" fillId="10" fontId="26" numFmtId="0" xfId="0" applyAlignment="1" applyBorder="1" applyFont="1">
      <alignment horizontal="center" shrinkToFit="0" vertical="center" wrapText="1"/>
    </xf>
    <xf borderId="1" fillId="10" fontId="26" numFmtId="0" xfId="0" applyAlignment="1" applyBorder="1" applyFont="1">
      <alignment horizontal="center" shrinkToFit="0" vertical="center" wrapText="1"/>
    </xf>
    <xf borderId="56" fillId="0" fontId="2" numFmtId="0" xfId="0" applyBorder="1" applyFont="1"/>
    <xf borderId="9" fillId="0" fontId="2" numFmtId="0" xfId="0" applyBorder="1" applyFont="1"/>
    <xf borderId="4" fillId="3" fontId="77" numFmtId="169" xfId="0" applyAlignment="1" applyBorder="1" applyFont="1" applyNumberFormat="1">
      <alignment horizontal="center" shrinkToFit="0" wrapText="1"/>
    </xf>
    <xf borderId="4" fillId="8" fontId="26" numFmtId="0" xfId="0" applyAlignment="1" applyBorder="1" applyFont="1">
      <alignment horizontal="left" vertical="center"/>
    </xf>
    <xf borderId="4" fillId="8" fontId="32" numFmtId="0" xfId="0" applyAlignment="1" applyBorder="1" applyFont="1">
      <alignment shrinkToFit="0" wrapText="1"/>
    </xf>
    <xf borderId="4" fillId="8" fontId="32" numFmtId="0" xfId="0" applyAlignment="1" applyBorder="1" applyFont="1">
      <alignment horizontal="center" shrinkToFit="0" wrapText="1"/>
    </xf>
    <xf borderId="4" fillId="4" fontId="26" numFmtId="0" xfId="0" applyAlignment="1" applyBorder="1" applyFont="1">
      <alignment horizontal="left" vertical="center"/>
    </xf>
    <xf borderId="4" fillId="4" fontId="32" numFmtId="167" xfId="0" applyAlignment="1" applyBorder="1" applyFont="1" applyNumberFormat="1">
      <alignment shrinkToFit="0" wrapText="1"/>
    </xf>
    <xf borderId="4" fillId="4" fontId="32" numFmtId="0" xfId="0" applyAlignment="1" applyBorder="1" applyFont="1">
      <alignment horizontal="center" shrinkToFit="0" wrapText="1"/>
    </xf>
    <xf borderId="4" fillId="4" fontId="26" numFmtId="0" xfId="0" applyAlignment="1" applyBorder="1" applyFont="1">
      <alignment horizontal="left" shrinkToFit="0" vertical="center" wrapText="1"/>
    </xf>
    <xf borderId="4" fillId="4" fontId="26" numFmtId="0" xfId="0" applyAlignment="1" applyBorder="1" applyFont="1">
      <alignment horizontal="left" readingOrder="0" vertical="center"/>
    </xf>
    <xf borderId="1" fillId="3" fontId="74" numFmtId="0" xfId="0" applyAlignment="1" applyBorder="1" applyFont="1">
      <alignment horizontal="right" vertical="center"/>
    </xf>
    <xf borderId="1" fillId="4" fontId="10" numFmtId="4" xfId="0" applyAlignment="1" applyBorder="1" applyFont="1" applyNumberFormat="1">
      <alignment vertical="center"/>
    </xf>
    <xf borderId="1" fillId="8" fontId="3" numFmtId="0" xfId="0" applyAlignment="1" applyBorder="1" applyFont="1">
      <alignment horizontal="center" shrinkToFit="0" vertical="center" wrapText="1"/>
    </xf>
    <xf borderId="2" fillId="4" fontId="53" numFmtId="0" xfId="0" applyAlignment="1" applyBorder="1" applyFont="1">
      <alignment horizontal="center" shrinkToFit="0" wrapText="1"/>
    </xf>
    <xf borderId="1" fillId="4" fontId="3" numFmtId="0" xfId="0" applyAlignment="1" applyBorder="1" applyFont="1">
      <alignment horizontal="center" shrinkToFit="0" vertical="center" wrapText="1"/>
    </xf>
    <xf borderId="0" fillId="0" fontId="10" numFmtId="0" xfId="0" applyAlignment="1" applyFont="1">
      <alignment horizontal="center"/>
    </xf>
    <xf borderId="0" fillId="0" fontId="43" numFmtId="0" xfId="0" applyFont="1"/>
    <xf borderId="0" fillId="0" fontId="43" numFmtId="0" xfId="0" applyAlignment="1" applyFont="1">
      <alignment horizontal="left" vertical="top"/>
    </xf>
    <xf borderId="0" fillId="0" fontId="43" numFmtId="0" xfId="0" applyAlignment="1" applyFont="1">
      <alignment horizontal="left" shrinkToFit="0" vertical="top" wrapText="1"/>
    </xf>
    <xf borderId="0" fillId="0" fontId="24" numFmtId="0" xfId="0" applyAlignment="1" applyFont="1">
      <alignment horizontal="center" readingOrder="0" vertical="top"/>
    </xf>
    <xf borderId="0" fillId="0" fontId="24" numFmtId="0" xfId="0" applyAlignment="1" applyFont="1">
      <alignment horizontal="center" shrinkToFit="0" vertical="top" wrapText="1"/>
    </xf>
    <xf borderId="0" fillId="0" fontId="24" numFmtId="0" xfId="0" applyAlignment="1" applyFont="1">
      <alignment horizontal="center" readingOrder="0" shrinkToFit="0" vertical="top" wrapText="1"/>
    </xf>
    <xf borderId="0" fillId="0" fontId="43" numFmtId="0" xfId="0" applyAlignment="1" applyFont="1">
      <alignment shrinkToFit="0" wrapText="1"/>
    </xf>
    <xf borderId="0" fillId="0" fontId="43" numFmtId="0" xfId="0" applyAlignment="1" applyFont="1">
      <alignment horizontal="center" shrinkToFit="0" vertical="top" wrapText="1"/>
    </xf>
    <xf borderId="0" fillId="0" fontId="43" numFmtId="0" xfId="0" applyAlignment="1" applyFont="1">
      <alignment horizontal="center" vertical="top"/>
    </xf>
    <xf borderId="0" fillId="0" fontId="47" numFmtId="0" xfId="0" applyAlignment="1" applyFont="1">
      <alignment horizontal="center" shrinkToFit="0" vertical="top" wrapText="1"/>
    </xf>
    <xf borderId="0" fillId="0" fontId="43" numFmtId="165" xfId="0" applyAlignment="1" applyFont="1" applyNumberFormat="1">
      <alignment horizontal="center" vertical="top"/>
    </xf>
    <xf borderId="0" fillId="0" fontId="47" numFmtId="165" xfId="0" applyAlignment="1" applyFont="1" applyNumberFormat="1">
      <alignment horizontal="center" shrinkToFit="0" vertical="top" wrapText="1"/>
    </xf>
    <xf borderId="0" fillId="0" fontId="78" numFmtId="0" xfId="0" applyAlignment="1" applyFont="1">
      <alignment horizontal="left" shrinkToFit="0" wrapText="1"/>
    </xf>
    <xf borderId="0" fillId="0" fontId="78" numFmtId="0" xfId="0" applyAlignment="1" applyFont="1">
      <alignment shrinkToFit="0" wrapText="1"/>
    </xf>
    <xf borderId="0" fillId="0" fontId="79" numFmtId="0" xfId="0" applyAlignment="1" applyFont="1">
      <alignment shrinkToFit="0" wrapText="1"/>
    </xf>
    <xf borderId="0" fillId="0" fontId="80" numFmtId="0" xfId="0" applyAlignment="1" applyFont="1">
      <alignment horizontal="left" shrinkToFit="0" vertical="top" wrapText="1"/>
    </xf>
    <xf borderId="32" fillId="0" fontId="80" numFmtId="0" xfId="0" applyAlignment="1" applyBorder="1" applyFont="1">
      <alignment horizontal="left" shrinkToFit="0" vertical="top" wrapText="1"/>
    </xf>
    <xf borderId="0" fillId="0" fontId="47" numFmtId="0" xfId="0" applyAlignment="1" applyFont="1">
      <alignment horizontal="left" shrinkToFit="0" vertical="top" wrapText="1"/>
    </xf>
    <xf borderId="0" fillId="0" fontId="47" numFmtId="0" xfId="0" applyAlignment="1" applyFont="1">
      <alignment horizontal="left" readingOrder="0" shrinkToFit="0" vertical="top" wrapText="1"/>
    </xf>
    <xf borderId="0" fillId="0" fontId="79" numFmtId="0" xfId="0" applyAlignment="1" applyFont="1">
      <alignment horizontal="left" shrinkToFit="0" wrapText="1"/>
    </xf>
    <xf borderId="32" fillId="0" fontId="47" numFmtId="0" xfId="0" applyAlignment="1" applyBorder="1" applyFont="1">
      <alignment horizontal="left" shrinkToFit="0" vertical="top" wrapText="1"/>
    </xf>
    <xf borderId="32" fillId="0" fontId="24" numFmtId="0" xfId="0" applyAlignment="1" applyBorder="1" applyFont="1">
      <alignment horizontal="left" vertical="top"/>
    </xf>
    <xf borderId="32" fillId="0" fontId="24" numFmtId="0" xfId="0" applyAlignment="1" applyBorder="1" applyFont="1">
      <alignment horizontal="left" shrinkToFit="0" vertical="top" wrapText="1"/>
    </xf>
    <xf borderId="0" fillId="4" fontId="81" numFmtId="0" xfId="0" applyAlignment="1" applyFont="1">
      <alignment shrinkToFit="0" vertical="bottom" wrapText="1"/>
    </xf>
    <xf borderId="7" fillId="4" fontId="81" numFmtId="0" xfId="0" applyAlignment="1" applyBorder="1" applyFont="1">
      <alignment shrinkToFit="0" vertical="bottom" wrapText="1"/>
    </xf>
    <xf borderId="7" fillId="0" fontId="47" numFmtId="0" xfId="0" applyAlignment="1" applyBorder="1" applyFont="1">
      <alignment horizontal="left" shrinkToFit="0" vertical="top" wrapText="1"/>
    </xf>
    <xf borderId="27" fillId="0" fontId="47" numFmtId="0" xfId="0" applyAlignment="1" applyBorder="1" applyFont="1">
      <alignment horizontal="left" shrinkToFit="0" vertical="top" wrapText="1"/>
    </xf>
    <xf borderId="32" fillId="0" fontId="47" numFmtId="0" xfId="0" applyAlignment="1" applyBorder="1" applyFont="1">
      <alignment horizontal="left" shrinkToFit="0" vertical="center" wrapText="1"/>
    </xf>
    <xf borderId="32" fillId="0" fontId="43" numFmtId="0" xfId="0" applyAlignment="1" applyBorder="1" applyFont="1">
      <alignment horizontal="left" vertical="top"/>
    </xf>
    <xf borderId="32" fillId="0" fontId="43" numFmtId="0" xfId="0" applyAlignment="1" applyBorder="1" applyFont="1">
      <alignment horizontal="left" shrinkToFit="0" vertical="top" wrapText="1"/>
    </xf>
    <xf borderId="0" fillId="0" fontId="24" numFmtId="0" xfId="0" applyAlignment="1" applyFont="1">
      <alignment horizontal="left" vertical="top"/>
    </xf>
    <xf borderId="0" fillId="0" fontId="24" numFmtId="0" xfId="0" applyAlignment="1" applyFont="1">
      <alignment horizontal="left" shrinkToFit="0" vertical="top" wrapText="1"/>
    </xf>
    <xf borderId="0" fillId="0" fontId="78" numFmtId="0" xfId="0" applyFont="1"/>
    <xf borderId="0" fillId="0" fontId="47" numFmtId="0" xfId="0" applyAlignment="1" applyFont="1">
      <alignment horizontal="left" vertical="top"/>
    </xf>
    <xf borderId="32" fillId="0" fontId="47" numFmtId="0" xfId="0" applyAlignment="1" applyBorder="1" applyFont="1">
      <alignment horizontal="left" vertical="top"/>
    </xf>
    <xf borderId="32" fillId="6" fontId="47"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0</xdr:row>
      <xdr:rowOff>0</xdr:rowOff>
    </xdr:from>
    <xdr:ext cx="1047750" cy="704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0</xdr:colOff>
      <xdr:row>0</xdr:row>
      <xdr:rowOff>0</xdr:rowOff>
    </xdr:from>
    <xdr:ext cx="1009650" cy="6858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743075" cy="11715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0</xdr:colOff>
      <xdr:row>0</xdr:row>
      <xdr:rowOff>0</xdr:rowOff>
    </xdr:from>
    <xdr:ext cx="962025"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2</xdr:row>
      <xdr:rowOff>0</xdr:rowOff>
    </xdr:from>
    <xdr:ext cx="466725" cy="3143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895475" cy="12763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924050" cy="12954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771650" cy="11811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r2p.org.ua/" TargetMode="External"/><Relationship Id="rId2" Type="http://schemas.openxmlformats.org/officeDocument/2006/relationships/hyperlink" Target="https://r2p.org.ua/category/partnery"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rozetka.com.ua/ua/171150155/p171150155/?gad_source=1&amp;gclid=Cj0KCQjwy46_BhDOARIsAIvmcwNby1zJ0NfjQQZY3ZEd2ex1F2YDnFv7JJMHu2WG3-v8T7Jy6lf9bTwaAp4MEALw_wcB"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5.63"/>
    <col customWidth="1" min="2" max="2" width="32.13"/>
    <col customWidth="1" min="3" max="3" width="45.5"/>
    <col customWidth="1" min="4" max="4" width="10.63"/>
    <col customWidth="1" min="5" max="5" width="13.75"/>
    <col customWidth="1" min="6" max="6" width="27.0"/>
  </cols>
  <sheetData>
    <row r="1" ht="75.75" customHeight="1">
      <c r="A1" s="1" t="s">
        <v>0</v>
      </c>
      <c r="B1" s="2"/>
      <c r="C1" s="2"/>
      <c r="D1" s="3"/>
      <c r="E1" s="4"/>
    </row>
    <row r="2" ht="30.75" customHeight="1">
      <c r="A2" s="5" t="s">
        <v>1</v>
      </c>
      <c r="B2" s="3"/>
      <c r="C2" s="6" t="str">
        <f>Request!D11</f>
        <v>Q1 - FA-Т37 - ITB</v>
      </c>
      <c r="D2" s="2"/>
      <c r="E2" s="3"/>
      <c r="F2" s="7"/>
    </row>
    <row r="3" ht="38.25" customHeight="1">
      <c r="A3" s="5" t="s">
        <v>2</v>
      </c>
      <c r="B3" s="3"/>
      <c r="C3" s="8"/>
      <c r="D3" s="2"/>
      <c r="E3" s="3"/>
      <c r="F3" s="9"/>
    </row>
    <row r="4" ht="15.75" customHeight="1">
      <c r="A4" s="10" t="s">
        <v>3</v>
      </c>
      <c r="B4" s="2"/>
      <c r="C4" s="2"/>
      <c r="D4" s="2"/>
      <c r="E4" s="3"/>
      <c r="F4" s="11"/>
    </row>
    <row r="5" ht="45.75" customHeight="1">
      <c r="A5" s="12" t="s">
        <v>4</v>
      </c>
      <c r="B5" s="2"/>
      <c r="C5" s="2"/>
      <c r="D5" s="2"/>
      <c r="E5" s="3"/>
      <c r="F5" s="13"/>
    </row>
    <row r="6" ht="49.5" customHeight="1">
      <c r="A6" s="14" t="s">
        <v>5</v>
      </c>
      <c r="B6" s="2"/>
      <c r="C6" s="2"/>
      <c r="D6" s="2"/>
      <c r="E6" s="3"/>
      <c r="F6" s="15"/>
    </row>
    <row r="7" ht="45.0" customHeight="1">
      <c r="A7" s="16" t="s">
        <v>6</v>
      </c>
      <c r="B7" s="17" t="s">
        <v>7</v>
      </c>
      <c r="C7" s="18" t="s">
        <v>8</v>
      </c>
      <c r="D7" s="19" t="s">
        <v>9</v>
      </c>
      <c r="E7" s="3"/>
      <c r="F7" s="20"/>
    </row>
    <row r="8" ht="60.0" customHeight="1">
      <c r="A8" s="21">
        <v>1.0</v>
      </c>
      <c r="B8" s="22" t="s">
        <v>10</v>
      </c>
      <c r="C8" s="23"/>
      <c r="D8" s="24"/>
      <c r="E8" s="25"/>
      <c r="F8" s="26" t="s">
        <v>11</v>
      </c>
    </row>
    <row r="9">
      <c r="A9" s="21">
        <v>2.0</v>
      </c>
      <c r="B9" s="27" t="s">
        <v>12</v>
      </c>
      <c r="C9" s="23"/>
      <c r="D9" s="24"/>
      <c r="E9" s="25"/>
      <c r="F9" s="26" t="s">
        <v>13</v>
      </c>
    </row>
    <row r="10" ht="37.5" customHeight="1">
      <c r="A10" s="21">
        <v>3.0</v>
      </c>
      <c r="B10" s="27" t="s">
        <v>14</v>
      </c>
      <c r="C10" s="23"/>
      <c r="D10" s="28"/>
      <c r="E10" s="25"/>
      <c r="F10" s="29" t="s">
        <v>15</v>
      </c>
    </row>
    <row r="11">
      <c r="A11" s="30">
        <v>4.0</v>
      </c>
      <c r="B11" s="31" t="s">
        <v>16</v>
      </c>
      <c r="C11" s="23"/>
      <c r="D11" s="28"/>
      <c r="E11" s="25"/>
      <c r="F11" s="29" t="s">
        <v>15</v>
      </c>
    </row>
    <row r="12">
      <c r="A12" s="21">
        <v>5.0</v>
      </c>
      <c r="B12" s="31" t="s">
        <v>17</v>
      </c>
      <c r="C12" s="23"/>
      <c r="D12" s="28"/>
      <c r="E12" s="25"/>
      <c r="F12" s="32" t="s">
        <v>18</v>
      </c>
    </row>
    <row r="13">
      <c r="A13" s="21">
        <v>6.0</v>
      </c>
      <c r="B13" s="31" t="s">
        <v>19</v>
      </c>
      <c r="C13" s="23"/>
      <c r="D13" s="28"/>
      <c r="E13" s="25"/>
      <c r="F13" s="33" t="s">
        <v>20</v>
      </c>
    </row>
    <row r="14">
      <c r="A14" s="21">
        <v>7.0</v>
      </c>
      <c r="B14" s="34" t="s">
        <v>21</v>
      </c>
      <c r="C14" s="35"/>
      <c r="D14" s="36"/>
      <c r="E14" s="3"/>
      <c r="F14" s="29" t="s">
        <v>15</v>
      </c>
    </row>
    <row r="15">
      <c r="A15" s="30">
        <v>8.0</v>
      </c>
      <c r="B15" s="34" t="s">
        <v>22</v>
      </c>
      <c r="C15" s="35"/>
      <c r="D15" s="36"/>
      <c r="E15" s="3"/>
      <c r="F15" s="29" t="s">
        <v>15</v>
      </c>
    </row>
    <row r="16">
      <c r="A16" s="30">
        <v>9.0</v>
      </c>
      <c r="B16" s="34" t="s">
        <v>23</v>
      </c>
      <c r="C16" s="35"/>
      <c r="D16" s="36"/>
      <c r="E16" s="3"/>
      <c r="F16" s="29" t="s">
        <v>15</v>
      </c>
    </row>
    <row r="17">
      <c r="A17" s="30">
        <v>10.0</v>
      </c>
      <c r="B17" s="34" t="s">
        <v>24</v>
      </c>
      <c r="C17" s="35"/>
      <c r="D17" s="36"/>
      <c r="E17" s="3"/>
      <c r="F17" s="29" t="s">
        <v>15</v>
      </c>
    </row>
    <row r="18">
      <c r="A18" s="30">
        <v>11.0</v>
      </c>
      <c r="B18" s="34" t="s">
        <v>25</v>
      </c>
      <c r="C18" s="35"/>
      <c r="D18" s="36"/>
      <c r="E18" s="3"/>
      <c r="F18" s="29" t="s">
        <v>15</v>
      </c>
    </row>
    <row r="19">
      <c r="A19" s="30">
        <v>12.0</v>
      </c>
      <c r="B19" s="34" t="s">
        <v>26</v>
      </c>
      <c r="C19" s="35"/>
      <c r="D19" s="36"/>
      <c r="E19" s="3"/>
      <c r="F19" s="29" t="s">
        <v>15</v>
      </c>
    </row>
    <row r="20">
      <c r="A20" s="30">
        <v>13.0</v>
      </c>
      <c r="B20" s="34" t="s">
        <v>27</v>
      </c>
      <c r="C20" s="35"/>
      <c r="D20" s="36"/>
      <c r="E20" s="3"/>
      <c r="F20" s="29" t="s">
        <v>15</v>
      </c>
    </row>
    <row r="21" ht="84.0" customHeight="1">
      <c r="A21" s="30">
        <v>14.0</v>
      </c>
      <c r="B21" s="27" t="s">
        <v>28</v>
      </c>
      <c r="C21" s="18" t="s">
        <v>29</v>
      </c>
      <c r="D21" s="19" t="s">
        <v>9</v>
      </c>
      <c r="E21" s="3"/>
      <c r="F21" s="20"/>
    </row>
    <row r="22" ht="80.25" customHeight="1">
      <c r="A22" s="37"/>
      <c r="B22" s="38" t="s">
        <v>30</v>
      </c>
      <c r="C22" s="39"/>
      <c r="D22" s="40"/>
      <c r="E22" s="25"/>
      <c r="F22" s="41" t="s">
        <v>31</v>
      </c>
    </row>
    <row r="23" ht="21.75" customHeight="1">
      <c r="A23" s="37"/>
      <c r="B23" s="38" t="s">
        <v>32</v>
      </c>
      <c r="C23" s="35"/>
      <c r="D23" s="28"/>
      <c r="E23" s="25"/>
      <c r="F23" s="42" t="s">
        <v>31</v>
      </c>
    </row>
    <row r="24">
      <c r="A24" s="37"/>
      <c r="B24" s="38" t="s">
        <v>33</v>
      </c>
      <c r="C24" s="35"/>
      <c r="D24" s="28"/>
      <c r="E24" s="25"/>
      <c r="F24" s="42" t="s">
        <v>31</v>
      </c>
    </row>
    <row r="25" ht="15.75" customHeight="1">
      <c r="A25" s="37"/>
      <c r="B25" s="38" t="s">
        <v>34</v>
      </c>
      <c r="C25" s="35"/>
      <c r="D25" s="28"/>
      <c r="E25" s="25"/>
      <c r="F25" s="42" t="s">
        <v>31</v>
      </c>
    </row>
    <row r="26" ht="38.25" customHeight="1">
      <c r="A26" s="37"/>
      <c r="B26" s="38" t="s">
        <v>35</v>
      </c>
      <c r="C26" s="35"/>
      <c r="D26" s="28"/>
      <c r="E26" s="25"/>
      <c r="F26" s="42" t="s">
        <v>31</v>
      </c>
    </row>
    <row r="27" ht="15.75" customHeight="1">
      <c r="A27" s="37"/>
      <c r="B27" s="38" t="s">
        <v>36</v>
      </c>
      <c r="C27" s="35"/>
      <c r="D27" s="28"/>
      <c r="E27" s="25"/>
      <c r="F27" s="42" t="s">
        <v>31</v>
      </c>
    </row>
    <row r="28" ht="61.5" customHeight="1">
      <c r="A28" s="37"/>
      <c r="B28" s="38" t="s">
        <v>37</v>
      </c>
      <c r="C28" s="35"/>
      <c r="D28" s="28"/>
      <c r="E28" s="25"/>
      <c r="F28" s="42" t="s">
        <v>31</v>
      </c>
    </row>
    <row r="29" ht="15.75" customHeight="1">
      <c r="A29" s="37"/>
      <c r="B29" s="38" t="s">
        <v>38</v>
      </c>
      <c r="C29" s="35"/>
      <c r="D29" s="28"/>
      <c r="E29" s="25"/>
      <c r="F29" s="42" t="s">
        <v>31</v>
      </c>
    </row>
    <row r="30" ht="15.75" customHeight="1">
      <c r="A30" s="37"/>
      <c r="B30" s="38" t="s">
        <v>39</v>
      </c>
      <c r="C30" s="35"/>
      <c r="D30" s="28"/>
      <c r="E30" s="25"/>
      <c r="F30" s="42" t="s">
        <v>31</v>
      </c>
    </row>
    <row r="31" ht="15.75" customHeight="1">
      <c r="A31" s="37"/>
      <c r="B31" s="38" t="s">
        <v>40</v>
      </c>
      <c r="C31" s="35"/>
      <c r="D31" s="28"/>
      <c r="E31" s="25"/>
      <c r="F31" s="42" t="s">
        <v>31</v>
      </c>
    </row>
    <row r="32" ht="15.75" customHeight="1">
      <c r="A32" s="37"/>
      <c r="B32" s="38" t="s">
        <v>41</v>
      </c>
      <c r="C32" s="35"/>
      <c r="D32" s="28"/>
      <c r="E32" s="25"/>
      <c r="F32" s="42" t="s">
        <v>31</v>
      </c>
    </row>
    <row r="33" ht="15.75" customHeight="1">
      <c r="A33" s="43"/>
      <c r="B33" s="38" t="s">
        <v>42</v>
      </c>
      <c r="C33" s="44"/>
      <c r="D33" s="45"/>
      <c r="E33" s="25"/>
      <c r="F33" s="46" t="s">
        <v>31</v>
      </c>
    </row>
    <row r="34" ht="15.75" customHeight="1">
      <c r="A34" s="43"/>
      <c r="B34" s="38" t="s">
        <v>43</v>
      </c>
      <c r="C34" s="44"/>
      <c r="D34" s="45"/>
      <c r="E34" s="25"/>
      <c r="F34" s="46" t="s">
        <v>31</v>
      </c>
    </row>
    <row r="35" ht="15.75" customHeight="1">
      <c r="A35" s="43"/>
      <c r="B35" s="38" t="s">
        <v>44</v>
      </c>
      <c r="C35" s="44"/>
      <c r="D35" s="45"/>
      <c r="E35" s="25"/>
      <c r="F35" s="46" t="s">
        <v>31</v>
      </c>
    </row>
    <row r="36" ht="15.75" customHeight="1">
      <c r="A36" s="43"/>
      <c r="B36" s="38" t="s">
        <v>45</v>
      </c>
      <c r="C36" s="44"/>
      <c r="D36" s="45"/>
      <c r="E36" s="25"/>
      <c r="F36" s="46" t="s">
        <v>31</v>
      </c>
    </row>
    <row r="37" ht="15.75" customHeight="1">
      <c r="A37" s="43"/>
      <c r="B37" s="47" t="s">
        <v>46</v>
      </c>
      <c r="C37" s="44"/>
      <c r="D37" s="45"/>
      <c r="E37" s="25"/>
      <c r="F37" s="46" t="s">
        <v>31</v>
      </c>
    </row>
    <row r="38" ht="15.75" customHeight="1">
      <c r="A38" s="43"/>
      <c r="B38" s="48" t="s">
        <v>47</v>
      </c>
      <c r="C38" s="44"/>
      <c r="D38" s="45"/>
      <c r="E38" s="25"/>
      <c r="F38" s="46" t="s">
        <v>31</v>
      </c>
    </row>
    <row r="39" ht="15.75" customHeight="1">
      <c r="A39" s="49"/>
      <c r="B39" s="50"/>
      <c r="C39" s="51"/>
      <c r="D39" s="51"/>
      <c r="E39" s="51"/>
      <c r="F39" s="51"/>
    </row>
    <row r="40" ht="15.75" customHeight="1">
      <c r="A40" s="51"/>
      <c r="B40" s="52"/>
      <c r="C40" s="52"/>
      <c r="D40" s="52"/>
      <c r="E40" s="51"/>
      <c r="F40" s="51"/>
    </row>
    <row r="41" ht="15.75" customHeight="1">
      <c r="A41" s="51"/>
      <c r="B41" s="52"/>
      <c r="C41" s="52"/>
      <c r="D41" s="52"/>
      <c r="E41" s="51"/>
      <c r="F41" s="51"/>
    </row>
    <row r="42" ht="15.75" customHeight="1">
      <c r="A42" s="51"/>
      <c r="B42" s="51"/>
      <c r="C42" s="51"/>
      <c r="D42" s="51"/>
      <c r="E42" s="51"/>
      <c r="F42" s="52"/>
    </row>
    <row r="43" ht="15.75" customHeight="1">
      <c r="A43" s="51"/>
      <c r="B43" s="53" t="s">
        <v>48</v>
      </c>
      <c r="C43" s="51"/>
      <c r="D43" s="51"/>
      <c r="E43" s="51"/>
      <c r="F43" s="52"/>
    </row>
    <row r="44" ht="15.75" customHeight="1">
      <c r="A44" s="51"/>
      <c r="B44" s="52"/>
      <c r="C44" s="52"/>
      <c r="D44" s="52"/>
      <c r="E44" s="52"/>
      <c r="F44" s="52"/>
    </row>
    <row r="45" ht="15.75" customHeight="1">
      <c r="A45" s="51"/>
      <c r="B45" s="54" t="s">
        <v>49</v>
      </c>
      <c r="C45" s="52"/>
      <c r="D45" s="52"/>
      <c r="E45" s="52"/>
      <c r="F45" s="51"/>
    </row>
    <row r="46" ht="15.75" customHeight="1">
      <c r="A46" s="51"/>
      <c r="B46" s="52"/>
      <c r="C46" s="52"/>
      <c r="D46" s="52"/>
      <c r="E46" s="52"/>
      <c r="F46" s="51"/>
    </row>
    <row r="47" ht="15.75" customHeight="1">
      <c r="A47" s="51"/>
      <c r="B47" s="52"/>
      <c r="C47" s="52"/>
      <c r="D47" s="52"/>
      <c r="E47" s="52"/>
      <c r="F47" s="51"/>
    </row>
    <row r="48" ht="15.75" customHeight="1">
      <c r="A48" s="51"/>
      <c r="B48" s="55" t="s">
        <v>50</v>
      </c>
      <c r="C48" s="52"/>
      <c r="D48" s="52"/>
      <c r="E48" s="52"/>
      <c r="F48" s="51"/>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0">
    <mergeCell ref="A1:D1"/>
    <mergeCell ref="A2:B2"/>
    <mergeCell ref="C2:E2"/>
    <mergeCell ref="A3:B3"/>
    <mergeCell ref="C3:E3"/>
    <mergeCell ref="A4:E4"/>
    <mergeCell ref="A5:E5"/>
    <mergeCell ref="A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34:E34"/>
    <mergeCell ref="D35:E35"/>
    <mergeCell ref="D36:E36"/>
    <mergeCell ref="D37:E37"/>
    <mergeCell ref="D38:E38"/>
    <mergeCell ref="D27:E27"/>
    <mergeCell ref="D28:E28"/>
    <mergeCell ref="D29:E29"/>
    <mergeCell ref="D30:E30"/>
    <mergeCell ref="D31:E31"/>
    <mergeCell ref="D32:E32"/>
    <mergeCell ref="D33:E33"/>
  </mergeCells>
  <printOptions/>
  <pageMargins bottom="0.75" footer="0.0" header="0.0" left="0.25" right="0.25" top="0.75"/>
  <pageSetup fitToHeight="0"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0"/>
    <col customWidth="1" min="2" max="2" width="42.63"/>
    <col customWidth="1" min="3" max="3" width="5.63"/>
    <col customWidth="1" min="4" max="4" width="43.38"/>
    <col customWidth="1" min="5" max="22" width="9.75"/>
  </cols>
  <sheetData>
    <row r="1" ht="15.75" customHeight="1">
      <c r="A1" s="517"/>
      <c r="B1" s="518"/>
      <c r="C1" s="519"/>
      <c r="D1" s="519"/>
      <c r="E1" s="517"/>
      <c r="F1" s="517"/>
      <c r="G1" s="517"/>
      <c r="H1" s="517"/>
      <c r="I1" s="517"/>
      <c r="J1" s="517"/>
      <c r="K1" s="517"/>
      <c r="L1" s="517"/>
      <c r="M1" s="517"/>
      <c r="N1" s="517"/>
      <c r="O1" s="517"/>
      <c r="P1" s="517"/>
      <c r="Q1" s="517"/>
      <c r="R1" s="517"/>
      <c r="S1" s="517"/>
      <c r="T1" s="517"/>
      <c r="U1" s="517"/>
      <c r="V1" s="517"/>
    </row>
    <row r="2" ht="15.75" customHeight="1">
      <c r="A2" s="517"/>
      <c r="B2" s="520" t="s">
        <v>447</v>
      </c>
      <c r="C2" s="521"/>
      <c r="D2" s="522" t="s">
        <v>448</v>
      </c>
      <c r="E2" s="517"/>
      <c r="F2" s="517"/>
      <c r="G2" s="517"/>
      <c r="H2" s="517"/>
      <c r="I2" s="517"/>
      <c r="J2" s="517"/>
      <c r="K2" s="517"/>
      <c r="L2" s="517"/>
      <c r="M2" s="517"/>
      <c r="N2" s="517"/>
      <c r="O2" s="517"/>
      <c r="P2" s="517"/>
      <c r="Q2" s="517"/>
      <c r="R2" s="517"/>
      <c r="S2" s="517"/>
      <c r="T2" s="517"/>
      <c r="U2" s="517"/>
      <c r="V2" s="517"/>
    </row>
    <row r="3" ht="51.75" customHeight="1">
      <c r="A3" s="523"/>
      <c r="B3" s="524" t="s">
        <v>449</v>
      </c>
      <c r="C3" s="524"/>
      <c r="D3" s="524" t="s">
        <v>450</v>
      </c>
      <c r="E3" s="517"/>
      <c r="F3" s="517"/>
      <c r="G3" s="517"/>
      <c r="H3" s="517"/>
      <c r="I3" s="517"/>
      <c r="J3" s="517"/>
      <c r="K3" s="517"/>
      <c r="L3" s="517"/>
      <c r="M3" s="517"/>
      <c r="N3" s="517"/>
      <c r="O3" s="517"/>
      <c r="P3" s="517"/>
      <c r="Q3" s="517"/>
      <c r="R3" s="517"/>
      <c r="S3" s="517"/>
      <c r="T3" s="517"/>
      <c r="U3" s="517"/>
      <c r="V3" s="517"/>
    </row>
    <row r="4" ht="15.75" customHeight="1">
      <c r="A4" s="517"/>
      <c r="B4" s="525" t="str">
        <f>Request!D11</f>
        <v>Q1 - FA-Т37 - ITB</v>
      </c>
      <c r="C4" s="524"/>
      <c r="D4" s="524"/>
      <c r="E4" s="517"/>
      <c r="F4" s="517"/>
      <c r="G4" s="517"/>
      <c r="H4" s="517"/>
      <c r="I4" s="517"/>
      <c r="J4" s="517"/>
      <c r="K4" s="517"/>
      <c r="L4" s="517"/>
      <c r="M4" s="517"/>
      <c r="N4" s="517"/>
      <c r="O4" s="517"/>
      <c r="P4" s="517"/>
      <c r="Q4" s="517"/>
      <c r="R4" s="517"/>
      <c r="S4" s="517"/>
      <c r="T4" s="517"/>
      <c r="U4" s="517"/>
      <c r="V4" s="517"/>
    </row>
    <row r="5">
      <c r="A5" s="517"/>
      <c r="B5" s="524" t="str">
        <f>Request!D8</f>
        <v>FOR THE PURCHASE of goods for a coffee break during small events (information sessions, group consultations, lectures, focus groups, etc.).</v>
      </c>
      <c r="C5" s="524"/>
      <c r="D5" s="524" t="s">
        <v>451</v>
      </c>
      <c r="E5" s="517"/>
      <c r="F5" s="517"/>
      <c r="G5" s="517"/>
      <c r="H5" s="517"/>
      <c r="I5" s="517"/>
      <c r="J5" s="517"/>
      <c r="K5" s="517"/>
      <c r="L5" s="517"/>
      <c r="M5" s="517"/>
      <c r="N5" s="517"/>
      <c r="O5" s="517"/>
      <c r="P5" s="517"/>
      <c r="Q5" s="517"/>
      <c r="R5" s="517"/>
      <c r="S5" s="517"/>
      <c r="T5" s="517"/>
      <c r="U5" s="517"/>
      <c r="V5" s="517"/>
    </row>
    <row r="6" ht="15.75" customHeight="1">
      <c r="A6" s="517"/>
      <c r="B6" s="525"/>
      <c r="C6" s="526"/>
      <c r="D6" s="526"/>
      <c r="E6" s="517"/>
      <c r="F6" s="517"/>
      <c r="G6" s="517"/>
      <c r="H6" s="517"/>
      <c r="I6" s="517"/>
      <c r="J6" s="517"/>
      <c r="K6" s="517"/>
      <c r="L6" s="517"/>
      <c r="M6" s="517"/>
      <c r="N6" s="517"/>
      <c r="O6" s="517"/>
      <c r="P6" s="517"/>
      <c r="Q6" s="517"/>
      <c r="R6" s="517"/>
      <c r="S6" s="517"/>
      <c r="T6" s="517"/>
      <c r="U6" s="517"/>
      <c r="V6" s="517"/>
    </row>
    <row r="7" ht="15.75" customHeight="1">
      <c r="A7" s="517"/>
      <c r="B7" s="527">
        <f>Request!D9</f>
        <v>45761</v>
      </c>
      <c r="C7" s="526"/>
      <c r="D7" s="528">
        <f>B7</f>
        <v>45761</v>
      </c>
      <c r="E7" s="517"/>
      <c r="F7" s="517"/>
      <c r="G7" s="517"/>
      <c r="H7" s="517"/>
      <c r="I7" s="517"/>
      <c r="J7" s="517"/>
      <c r="K7" s="517"/>
      <c r="L7" s="517"/>
      <c r="M7" s="517"/>
      <c r="N7" s="517"/>
      <c r="O7" s="517"/>
      <c r="P7" s="517"/>
      <c r="Q7" s="517"/>
      <c r="R7" s="517"/>
      <c r="S7" s="517"/>
      <c r="T7" s="517"/>
      <c r="U7" s="517"/>
      <c r="V7" s="517"/>
    </row>
    <row r="8" ht="15.75" customHeight="1">
      <c r="A8" s="529"/>
      <c r="B8" s="526"/>
      <c r="C8" s="526"/>
      <c r="D8" s="526"/>
      <c r="E8" s="529"/>
      <c r="F8" s="530"/>
      <c r="G8" s="530"/>
      <c r="H8" s="517"/>
      <c r="I8" s="517"/>
      <c r="J8" s="517"/>
      <c r="K8" s="517"/>
      <c r="L8" s="517"/>
      <c r="M8" s="517"/>
      <c r="N8" s="517"/>
      <c r="O8" s="517"/>
      <c r="P8" s="517"/>
      <c r="Q8" s="517"/>
      <c r="R8" s="517"/>
      <c r="S8" s="517"/>
      <c r="T8" s="517"/>
      <c r="U8" s="517"/>
      <c r="V8" s="517"/>
    </row>
    <row r="9" ht="15.75" customHeight="1">
      <c r="A9" s="529"/>
      <c r="B9" s="526" t="s">
        <v>452</v>
      </c>
      <c r="C9" s="526"/>
      <c r="D9" s="526" t="s">
        <v>453</v>
      </c>
      <c r="E9" s="529"/>
      <c r="F9" s="530"/>
      <c r="G9" s="530"/>
      <c r="H9" s="517"/>
      <c r="I9" s="517"/>
      <c r="J9" s="517"/>
      <c r="K9" s="517"/>
      <c r="L9" s="517"/>
      <c r="M9" s="517"/>
      <c r="N9" s="517"/>
      <c r="O9" s="517"/>
      <c r="P9" s="517"/>
      <c r="Q9" s="517"/>
      <c r="R9" s="517"/>
      <c r="S9" s="517"/>
      <c r="T9" s="517"/>
      <c r="U9" s="517"/>
      <c r="V9" s="517"/>
    </row>
    <row r="10" ht="15.75" customHeight="1">
      <c r="A10" s="531"/>
      <c r="B10" s="532"/>
      <c r="C10" s="532"/>
      <c r="D10" s="532"/>
      <c r="E10" s="531"/>
      <c r="F10" s="531"/>
      <c r="G10" s="531"/>
      <c r="H10" s="517"/>
      <c r="I10" s="517"/>
      <c r="J10" s="517"/>
      <c r="K10" s="517"/>
      <c r="L10" s="517"/>
      <c r="M10" s="517"/>
      <c r="N10" s="517"/>
      <c r="O10" s="517"/>
      <c r="P10" s="517"/>
      <c r="Q10" s="517"/>
      <c r="R10" s="517"/>
      <c r="S10" s="517"/>
      <c r="T10" s="517"/>
      <c r="U10" s="517"/>
      <c r="V10" s="517"/>
    </row>
    <row r="11" ht="15.75" customHeight="1">
      <c r="A11" s="531"/>
      <c r="B11" s="533" t="s">
        <v>454</v>
      </c>
      <c r="C11" s="533"/>
      <c r="D11" s="533" t="s">
        <v>455</v>
      </c>
      <c r="E11" s="531"/>
      <c r="F11" s="531"/>
      <c r="G11" s="531"/>
      <c r="H11" s="517"/>
      <c r="I11" s="517"/>
      <c r="J11" s="517"/>
      <c r="K11" s="517"/>
      <c r="L11" s="517"/>
      <c r="M11" s="517"/>
      <c r="N11" s="517"/>
      <c r="O11" s="517"/>
      <c r="P11" s="517"/>
      <c r="Q11" s="517"/>
      <c r="R11" s="517"/>
      <c r="S11" s="517"/>
      <c r="T11" s="517"/>
      <c r="U11" s="517"/>
      <c r="V11" s="517"/>
    </row>
    <row r="12" ht="15.75" customHeight="1">
      <c r="A12" s="529"/>
      <c r="B12" s="534" t="s">
        <v>456</v>
      </c>
      <c r="C12" s="534"/>
      <c r="D12" s="534" t="s">
        <v>457</v>
      </c>
      <c r="E12" s="529"/>
      <c r="F12" s="529"/>
      <c r="G12" s="529"/>
      <c r="H12" s="517"/>
      <c r="I12" s="517"/>
      <c r="J12" s="517"/>
      <c r="K12" s="517"/>
      <c r="L12" s="517"/>
      <c r="M12" s="517"/>
      <c r="N12" s="517"/>
      <c r="O12" s="517"/>
      <c r="P12" s="517"/>
      <c r="Q12" s="517"/>
      <c r="R12" s="517"/>
      <c r="S12" s="517"/>
      <c r="T12" s="517"/>
      <c r="U12" s="517"/>
      <c r="V12" s="517"/>
    </row>
    <row r="13">
      <c r="A13" s="529"/>
      <c r="B13" s="534" t="s">
        <v>458</v>
      </c>
      <c r="C13" s="534"/>
      <c r="D13" s="534" t="s">
        <v>459</v>
      </c>
      <c r="E13" s="529"/>
      <c r="F13" s="529"/>
      <c r="G13" s="529"/>
      <c r="H13" s="517"/>
      <c r="I13" s="517"/>
      <c r="J13" s="517"/>
      <c r="K13" s="517"/>
      <c r="L13" s="517"/>
      <c r="M13" s="517"/>
      <c r="N13" s="517"/>
      <c r="O13" s="517"/>
      <c r="P13" s="517"/>
      <c r="Q13" s="517"/>
      <c r="R13" s="517"/>
      <c r="S13" s="517"/>
      <c r="T13" s="517"/>
      <c r="U13" s="517"/>
      <c r="V13" s="517"/>
    </row>
    <row r="14">
      <c r="A14" s="529"/>
      <c r="B14" s="535" t="s">
        <v>460</v>
      </c>
      <c r="C14" s="534"/>
      <c r="D14" s="535" t="s">
        <v>461</v>
      </c>
      <c r="E14" s="529"/>
      <c r="F14" s="529"/>
      <c r="G14" s="529"/>
      <c r="H14" s="517"/>
      <c r="I14" s="517"/>
      <c r="J14" s="517"/>
      <c r="K14" s="517"/>
      <c r="L14" s="517"/>
      <c r="M14" s="517"/>
      <c r="N14" s="517"/>
      <c r="O14" s="517"/>
      <c r="P14" s="517"/>
      <c r="Q14" s="517"/>
      <c r="R14" s="517"/>
      <c r="S14" s="517"/>
      <c r="T14" s="517"/>
      <c r="U14" s="517"/>
      <c r="V14" s="517"/>
    </row>
    <row r="15">
      <c r="A15" s="529"/>
      <c r="B15" s="534" t="s">
        <v>462</v>
      </c>
      <c r="C15" s="534"/>
      <c r="D15" s="534" t="s">
        <v>463</v>
      </c>
      <c r="E15" s="529"/>
      <c r="F15" s="529"/>
      <c r="G15" s="529"/>
      <c r="H15" s="517"/>
      <c r="I15" s="517"/>
      <c r="J15" s="517"/>
      <c r="K15" s="517"/>
      <c r="L15" s="517"/>
      <c r="M15" s="517"/>
      <c r="N15" s="517"/>
      <c r="O15" s="517"/>
      <c r="P15" s="517"/>
      <c r="Q15" s="517"/>
      <c r="R15" s="517"/>
      <c r="S15" s="517"/>
      <c r="T15" s="517"/>
      <c r="U15" s="517"/>
      <c r="V15" s="517"/>
    </row>
    <row r="16">
      <c r="A16" s="536"/>
      <c r="B16" s="534" t="s">
        <v>464</v>
      </c>
      <c r="C16" s="534"/>
      <c r="D16" s="534" t="s">
        <v>465</v>
      </c>
      <c r="E16" s="536"/>
      <c r="F16" s="536"/>
      <c r="G16" s="536"/>
      <c r="H16" s="517"/>
      <c r="I16" s="517"/>
      <c r="J16" s="517"/>
      <c r="K16" s="517"/>
      <c r="L16" s="517"/>
      <c r="M16" s="517"/>
      <c r="N16" s="517"/>
      <c r="O16" s="517"/>
      <c r="P16" s="517"/>
      <c r="Q16" s="517"/>
      <c r="R16" s="517"/>
      <c r="S16" s="517"/>
      <c r="T16" s="517"/>
      <c r="U16" s="517"/>
      <c r="V16" s="517"/>
    </row>
    <row r="17" ht="15.75" customHeight="1">
      <c r="A17" s="536"/>
      <c r="B17" s="532"/>
      <c r="C17" s="532"/>
      <c r="D17" s="532"/>
      <c r="E17" s="536"/>
      <c r="F17" s="536"/>
      <c r="G17" s="536"/>
      <c r="H17" s="517"/>
      <c r="I17" s="517"/>
      <c r="J17" s="517"/>
      <c r="K17" s="517"/>
      <c r="L17" s="517"/>
      <c r="M17" s="517"/>
      <c r="N17" s="517"/>
      <c r="O17" s="517"/>
      <c r="P17" s="517"/>
      <c r="Q17" s="517"/>
      <c r="R17" s="517"/>
      <c r="S17" s="517"/>
      <c r="T17" s="517"/>
      <c r="U17" s="517"/>
      <c r="V17" s="517"/>
    </row>
    <row r="18" ht="15.75" customHeight="1">
      <c r="A18" s="536"/>
      <c r="B18" s="533" t="s">
        <v>466</v>
      </c>
      <c r="C18" s="533"/>
      <c r="D18" s="533" t="s">
        <v>467</v>
      </c>
      <c r="E18" s="536"/>
      <c r="F18" s="536"/>
      <c r="G18" s="536"/>
      <c r="H18" s="517"/>
      <c r="I18" s="517"/>
      <c r="J18" s="517"/>
      <c r="K18" s="517"/>
      <c r="L18" s="517"/>
      <c r="M18" s="517"/>
      <c r="N18" s="517"/>
      <c r="O18" s="517"/>
      <c r="P18" s="517"/>
      <c r="Q18" s="517"/>
      <c r="R18" s="517"/>
      <c r="S18" s="517"/>
      <c r="T18" s="517"/>
      <c r="U18" s="517"/>
      <c r="V18" s="517"/>
    </row>
    <row r="19">
      <c r="A19" s="530"/>
      <c r="B19" s="537" t="s">
        <v>468</v>
      </c>
      <c r="C19" s="537"/>
      <c r="D19" s="537" t="s">
        <v>469</v>
      </c>
      <c r="E19" s="530"/>
      <c r="F19" s="530"/>
      <c r="G19" s="530"/>
      <c r="H19" s="517"/>
      <c r="I19" s="517"/>
      <c r="J19" s="517"/>
      <c r="K19" s="517"/>
      <c r="L19" s="517"/>
      <c r="M19" s="517"/>
      <c r="N19" s="517"/>
      <c r="O19" s="517"/>
      <c r="P19" s="517"/>
      <c r="Q19" s="517"/>
      <c r="R19" s="517"/>
      <c r="S19" s="517"/>
      <c r="T19" s="517"/>
      <c r="U19" s="517"/>
      <c r="V19" s="517"/>
    </row>
    <row r="20">
      <c r="A20" s="530"/>
      <c r="B20" s="534" t="s">
        <v>470</v>
      </c>
      <c r="C20" s="534"/>
      <c r="D20" s="534" t="s">
        <v>471</v>
      </c>
      <c r="E20" s="530"/>
      <c r="F20" s="530"/>
      <c r="G20" s="530"/>
      <c r="H20" s="517"/>
      <c r="I20" s="517"/>
      <c r="J20" s="517"/>
      <c r="K20" s="517"/>
      <c r="L20" s="517"/>
      <c r="M20" s="517"/>
      <c r="N20" s="517"/>
      <c r="O20" s="517"/>
      <c r="P20" s="517"/>
      <c r="Q20" s="517"/>
      <c r="R20" s="517"/>
      <c r="S20" s="517"/>
      <c r="T20" s="517"/>
      <c r="U20" s="517"/>
      <c r="V20" s="517"/>
    </row>
    <row r="21" ht="15.75" customHeight="1">
      <c r="A21" s="530"/>
      <c r="B21" s="534" t="str">
        <f>B5</f>
        <v>FOR THE PURCHASE of goods for a coffee break during small events (information sessions, group consultations, lectures, focus groups, etc.).</v>
      </c>
      <c r="C21" s="534"/>
      <c r="D21" s="534" t="str">
        <f>D5</f>
        <v>№ Q2 - Т10 - RFP (NP) on the selection of a supplier of stationery sets for the work of psychologists with children</v>
      </c>
      <c r="E21" s="530"/>
      <c r="F21" s="530"/>
      <c r="G21" s="530"/>
      <c r="H21" s="517"/>
      <c r="I21" s="517"/>
      <c r="J21" s="517"/>
      <c r="K21" s="517"/>
      <c r="L21" s="517"/>
      <c r="M21" s="517"/>
      <c r="N21" s="517"/>
      <c r="O21" s="517"/>
      <c r="P21" s="517"/>
      <c r="Q21" s="517"/>
      <c r="R21" s="517"/>
      <c r="S21" s="517"/>
      <c r="T21" s="517"/>
      <c r="U21" s="517"/>
      <c r="V21" s="517"/>
    </row>
    <row r="22" ht="15.75" customHeight="1">
      <c r="A22" s="530"/>
      <c r="B22" s="537" t="s">
        <v>472</v>
      </c>
      <c r="C22" s="537"/>
      <c r="D22" s="537" t="s">
        <v>473</v>
      </c>
      <c r="E22" s="530"/>
      <c r="F22" s="530"/>
      <c r="G22" s="530"/>
      <c r="H22" s="517"/>
      <c r="I22" s="517"/>
      <c r="J22" s="517"/>
      <c r="K22" s="517"/>
      <c r="L22" s="517"/>
      <c r="M22" s="517"/>
      <c r="N22" s="517"/>
      <c r="O22" s="517"/>
      <c r="P22" s="517"/>
      <c r="Q22" s="517"/>
      <c r="R22" s="517"/>
      <c r="S22" s="517"/>
      <c r="T22" s="517"/>
      <c r="U22" s="517"/>
      <c r="V22" s="517"/>
    </row>
    <row r="23" ht="15.75" customHeight="1">
      <c r="A23" s="530"/>
      <c r="B23" s="537" t="s">
        <v>474</v>
      </c>
      <c r="C23" s="537"/>
      <c r="D23" s="537" t="s">
        <v>475</v>
      </c>
      <c r="E23" s="530"/>
      <c r="F23" s="530"/>
      <c r="G23" s="530"/>
      <c r="H23" s="517"/>
      <c r="I23" s="517"/>
      <c r="J23" s="517"/>
      <c r="K23" s="517"/>
      <c r="L23" s="517"/>
      <c r="M23" s="517"/>
      <c r="N23" s="517"/>
      <c r="O23" s="517"/>
      <c r="P23" s="517"/>
      <c r="Q23" s="517"/>
      <c r="R23" s="517"/>
      <c r="S23" s="517"/>
      <c r="T23" s="517"/>
      <c r="U23" s="517"/>
      <c r="V23" s="517"/>
    </row>
    <row r="24" ht="15.75" customHeight="1">
      <c r="A24" s="530"/>
      <c r="B24" s="534" t="s">
        <v>476</v>
      </c>
      <c r="C24" s="534"/>
      <c r="D24" s="534" t="s">
        <v>477</v>
      </c>
      <c r="E24" s="530"/>
      <c r="F24" s="530"/>
      <c r="G24" s="530"/>
      <c r="H24" s="517"/>
      <c r="I24" s="517"/>
      <c r="J24" s="517"/>
      <c r="K24" s="517"/>
      <c r="L24" s="517"/>
      <c r="M24" s="517"/>
      <c r="N24" s="517"/>
      <c r="O24" s="517"/>
      <c r="P24" s="517"/>
      <c r="Q24" s="517"/>
      <c r="R24" s="517"/>
      <c r="S24" s="517"/>
      <c r="T24" s="517"/>
      <c r="U24" s="517"/>
      <c r="V24" s="517"/>
    </row>
    <row r="25" ht="15.75" customHeight="1">
      <c r="A25" s="530"/>
      <c r="B25" s="537" t="str">
        <f>B5</f>
        <v>FOR THE PURCHASE of goods for a coffee break during small events (information sessions, group consultations, lectures, focus groups, etc.).</v>
      </c>
      <c r="C25" s="537"/>
      <c r="D25" s="537" t="str">
        <f>D5</f>
        <v>№ Q2 - Т10 - RFP (NP) on the selection of a supplier of stationery sets for the work of psychologists with children</v>
      </c>
      <c r="E25" s="530"/>
      <c r="F25" s="530"/>
      <c r="G25" s="530"/>
      <c r="H25" s="517"/>
      <c r="I25" s="517"/>
      <c r="J25" s="517"/>
      <c r="K25" s="517"/>
      <c r="L25" s="517"/>
      <c r="M25" s="517"/>
      <c r="N25" s="517"/>
      <c r="O25" s="517"/>
      <c r="P25" s="517"/>
      <c r="Q25" s="517"/>
      <c r="R25" s="517"/>
      <c r="S25" s="517"/>
      <c r="T25" s="517"/>
      <c r="U25" s="517"/>
      <c r="V25" s="517"/>
    </row>
    <row r="26" ht="15.75" customHeight="1">
      <c r="A26" s="530"/>
      <c r="B26" s="534" t="s">
        <v>478</v>
      </c>
      <c r="C26" s="534"/>
      <c r="D26" s="534" t="s">
        <v>479</v>
      </c>
      <c r="E26" s="530"/>
      <c r="F26" s="530"/>
      <c r="G26" s="530"/>
      <c r="H26" s="517"/>
      <c r="I26" s="517"/>
      <c r="J26" s="517"/>
      <c r="K26" s="517"/>
      <c r="L26" s="517"/>
      <c r="M26" s="517"/>
      <c r="N26" s="517"/>
      <c r="O26" s="517"/>
      <c r="P26" s="517"/>
      <c r="Q26" s="517"/>
      <c r="R26" s="517"/>
      <c r="S26" s="517"/>
      <c r="T26" s="517"/>
      <c r="U26" s="517"/>
      <c r="V26" s="517"/>
    </row>
    <row r="27" ht="15.75" customHeight="1">
      <c r="A27" s="530"/>
      <c r="B27" s="537" t="str">
        <f>B5</f>
        <v>FOR THE PURCHASE of goods for a coffee break during small events (information sessions, group consultations, lectures, focus groups, etc.).</v>
      </c>
      <c r="C27" s="537"/>
      <c r="D27" s="537" t="str">
        <f>D5</f>
        <v>№ Q2 - Т10 - RFP (NP) on the selection of a supplier of stationery sets for the work of psychologists with children</v>
      </c>
      <c r="E27" s="530"/>
      <c r="F27" s="530"/>
      <c r="G27" s="530"/>
      <c r="H27" s="517"/>
      <c r="I27" s="517"/>
      <c r="J27" s="517"/>
      <c r="K27" s="517"/>
      <c r="L27" s="517"/>
      <c r="M27" s="517"/>
      <c r="N27" s="517"/>
      <c r="O27" s="517"/>
      <c r="P27" s="517"/>
      <c r="Q27" s="517"/>
      <c r="R27" s="517"/>
      <c r="S27" s="517"/>
      <c r="T27" s="517"/>
      <c r="U27" s="517"/>
      <c r="V27" s="517"/>
    </row>
    <row r="28" ht="15.75" customHeight="1">
      <c r="A28" s="530"/>
      <c r="B28" s="534" t="s">
        <v>480</v>
      </c>
      <c r="C28" s="534"/>
      <c r="D28" s="534" t="s">
        <v>481</v>
      </c>
      <c r="E28" s="530"/>
      <c r="F28" s="530"/>
      <c r="G28" s="530"/>
      <c r="H28" s="517"/>
      <c r="I28" s="517"/>
      <c r="J28" s="517"/>
      <c r="K28" s="517"/>
      <c r="L28" s="517"/>
      <c r="M28" s="517"/>
      <c r="N28" s="517"/>
      <c r="O28" s="517"/>
      <c r="P28" s="517"/>
      <c r="Q28" s="517"/>
      <c r="R28" s="517"/>
      <c r="S28" s="517"/>
      <c r="T28" s="517"/>
      <c r="U28" s="517"/>
      <c r="V28" s="517"/>
    </row>
    <row r="29" ht="15.75" customHeight="1">
      <c r="A29" s="530"/>
      <c r="B29" s="534" t="str">
        <f>B5</f>
        <v>FOR THE PURCHASE of goods for a coffee break during small events (information sessions, group consultations, lectures, focus groups, etc.).</v>
      </c>
      <c r="C29" s="534"/>
      <c r="D29" s="534" t="str">
        <f>D5</f>
        <v>№ Q2 - Т10 - RFP (NP) on the selection of a supplier of stationery sets for the work of psychologists with children</v>
      </c>
      <c r="E29" s="530"/>
      <c r="F29" s="530"/>
      <c r="G29" s="530"/>
      <c r="H29" s="517"/>
      <c r="I29" s="517"/>
      <c r="J29" s="517"/>
      <c r="K29" s="517"/>
      <c r="L29" s="517"/>
      <c r="M29" s="517"/>
      <c r="N29" s="517"/>
      <c r="O29" s="517"/>
      <c r="P29" s="517"/>
      <c r="Q29" s="517"/>
      <c r="R29" s="517"/>
      <c r="S29" s="517"/>
      <c r="T29" s="517"/>
      <c r="U29" s="517"/>
      <c r="V29" s="517"/>
    </row>
    <row r="30" ht="15.75" customHeight="1">
      <c r="A30" s="530"/>
      <c r="B30" s="537" t="s">
        <v>482</v>
      </c>
      <c r="C30" s="537"/>
      <c r="D30" s="537" t="s">
        <v>483</v>
      </c>
      <c r="E30" s="530"/>
      <c r="F30" s="530"/>
      <c r="G30" s="530"/>
      <c r="H30" s="517"/>
      <c r="I30" s="517"/>
      <c r="J30" s="517"/>
      <c r="K30" s="517"/>
      <c r="L30" s="517"/>
      <c r="M30" s="517"/>
      <c r="N30" s="517"/>
      <c r="O30" s="517"/>
      <c r="P30" s="517"/>
      <c r="Q30" s="517"/>
      <c r="R30" s="517"/>
      <c r="S30" s="517"/>
      <c r="T30" s="517"/>
      <c r="U30" s="517"/>
      <c r="V30" s="517"/>
    </row>
    <row r="31" ht="15.75" customHeight="1">
      <c r="A31" s="530"/>
      <c r="B31" s="537" t="s">
        <v>484</v>
      </c>
      <c r="C31" s="537"/>
      <c r="D31" s="537" t="s">
        <v>485</v>
      </c>
      <c r="E31" s="530"/>
      <c r="F31" s="530"/>
      <c r="G31" s="530"/>
      <c r="H31" s="517"/>
      <c r="I31" s="517"/>
      <c r="J31" s="517"/>
      <c r="K31" s="517"/>
      <c r="L31" s="517"/>
      <c r="M31" s="517"/>
      <c r="N31" s="517"/>
      <c r="O31" s="517"/>
      <c r="P31" s="517"/>
      <c r="Q31" s="517"/>
      <c r="R31" s="517"/>
      <c r="S31" s="517"/>
      <c r="T31" s="517"/>
      <c r="U31" s="517"/>
      <c r="V31" s="517"/>
    </row>
    <row r="32" ht="15.75" customHeight="1">
      <c r="A32" s="517"/>
      <c r="B32" s="518"/>
      <c r="C32" s="519"/>
      <c r="D32" s="519"/>
      <c r="E32" s="517"/>
      <c r="F32" s="517"/>
      <c r="G32" s="517"/>
      <c r="H32" s="517"/>
      <c r="I32" s="517"/>
      <c r="J32" s="517"/>
      <c r="K32" s="517"/>
      <c r="L32" s="517"/>
      <c r="M32" s="517"/>
      <c r="N32" s="517"/>
      <c r="O32" s="517"/>
      <c r="P32" s="517"/>
      <c r="Q32" s="517"/>
      <c r="R32" s="517"/>
      <c r="S32" s="517"/>
      <c r="T32" s="517"/>
      <c r="U32" s="517"/>
      <c r="V32" s="517"/>
    </row>
    <row r="33" ht="15.75" customHeight="1">
      <c r="A33" s="517"/>
      <c r="B33" s="538" t="s">
        <v>486</v>
      </c>
      <c r="C33" s="539"/>
      <c r="D33" s="539" t="s">
        <v>487</v>
      </c>
      <c r="E33" s="517"/>
      <c r="F33" s="517"/>
      <c r="G33" s="517"/>
      <c r="H33" s="517"/>
      <c r="I33" s="517"/>
      <c r="J33" s="517"/>
      <c r="K33" s="517"/>
      <c r="L33" s="517"/>
      <c r="M33" s="517"/>
      <c r="N33" s="517"/>
      <c r="O33" s="517"/>
      <c r="P33" s="517"/>
      <c r="Q33" s="517"/>
      <c r="R33" s="517"/>
      <c r="S33" s="517"/>
      <c r="T33" s="517"/>
      <c r="U33" s="517"/>
      <c r="V33" s="517"/>
    </row>
    <row r="34" ht="15.75" customHeight="1">
      <c r="A34" s="530"/>
      <c r="B34" s="537" t="s">
        <v>488</v>
      </c>
      <c r="C34" s="537"/>
      <c r="D34" s="537" t="s">
        <v>489</v>
      </c>
      <c r="E34" s="517"/>
      <c r="F34" s="517"/>
      <c r="G34" s="517"/>
      <c r="H34" s="517"/>
      <c r="I34" s="517"/>
      <c r="J34" s="517"/>
      <c r="K34" s="517"/>
      <c r="L34" s="517"/>
      <c r="M34" s="517"/>
      <c r="N34" s="517"/>
      <c r="O34" s="517"/>
      <c r="P34" s="517"/>
      <c r="Q34" s="517"/>
      <c r="R34" s="517"/>
      <c r="S34" s="517"/>
      <c r="T34" s="517"/>
      <c r="U34" s="517"/>
      <c r="V34" s="517"/>
    </row>
    <row r="35" ht="15.75" customHeight="1">
      <c r="A35" s="530"/>
      <c r="B35" s="534" t="s">
        <v>490</v>
      </c>
      <c r="C35" s="534"/>
      <c r="D35" s="534" t="s">
        <v>491</v>
      </c>
      <c r="E35" s="517"/>
      <c r="F35" s="517"/>
      <c r="G35" s="517"/>
      <c r="H35" s="517"/>
      <c r="I35" s="517"/>
      <c r="J35" s="517"/>
      <c r="K35" s="517"/>
      <c r="L35" s="517"/>
      <c r="M35" s="517"/>
      <c r="N35" s="517"/>
      <c r="O35" s="517"/>
      <c r="P35" s="517"/>
      <c r="Q35" s="517"/>
      <c r="R35" s="517"/>
      <c r="S35" s="517"/>
      <c r="T35" s="517"/>
      <c r="U35" s="517"/>
      <c r="V35" s="517"/>
    </row>
    <row r="36" ht="15.75" customHeight="1">
      <c r="A36" s="530"/>
      <c r="B36" s="534" t="str">
        <f>B5</f>
        <v>FOR THE PURCHASE of goods for a coffee break during small events (information sessions, group consultations, lectures, focus groups, etc.).</v>
      </c>
      <c r="C36" s="534"/>
      <c r="D36" s="534" t="str">
        <f>D5</f>
        <v>№ Q2 - Т10 - RFP (NP) on the selection of a supplier of stationery sets for the work of psychologists with children</v>
      </c>
      <c r="E36" s="517"/>
      <c r="F36" s="517"/>
      <c r="G36" s="517"/>
      <c r="H36" s="517"/>
      <c r="I36" s="517"/>
      <c r="J36" s="517"/>
      <c r="K36" s="517"/>
      <c r="L36" s="517"/>
      <c r="M36" s="517"/>
      <c r="N36" s="517"/>
      <c r="O36" s="517"/>
      <c r="P36" s="517"/>
      <c r="Q36" s="517"/>
      <c r="R36" s="517"/>
      <c r="S36" s="517"/>
      <c r="T36" s="517"/>
      <c r="U36" s="517"/>
      <c r="V36" s="517"/>
    </row>
    <row r="37" ht="15.75" customHeight="1">
      <c r="A37" s="530"/>
      <c r="B37" s="537" t="s">
        <v>482</v>
      </c>
      <c r="C37" s="537"/>
      <c r="D37" s="537" t="s">
        <v>492</v>
      </c>
      <c r="E37" s="517"/>
      <c r="F37" s="517"/>
      <c r="G37" s="517"/>
      <c r="H37" s="517"/>
      <c r="I37" s="517"/>
      <c r="J37" s="517"/>
      <c r="K37" s="517"/>
      <c r="L37" s="517"/>
      <c r="M37" s="517"/>
      <c r="N37" s="517"/>
      <c r="O37" s="517"/>
      <c r="P37" s="517"/>
      <c r="Q37" s="517"/>
      <c r="R37" s="517"/>
      <c r="S37" s="517"/>
      <c r="T37" s="517"/>
      <c r="U37" s="517"/>
      <c r="V37" s="517"/>
    </row>
    <row r="38" ht="15.75" customHeight="1">
      <c r="A38" s="530"/>
      <c r="B38" s="534" t="s">
        <v>493</v>
      </c>
      <c r="C38" s="534"/>
      <c r="D38" s="534" t="s">
        <v>494</v>
      </c>
      <c r="E38" s="517"/>
      <c r="F38" s="517"/>
      <c r="G38" s="517"/>
      <c r="H38" s="517"/>
      <c r="I38" s="517"/>
      <c r="J38" s="517"/>
      <c r="K38" s="517"/>
      <c r="L38" s="517"/>
      <c r="M38" s="517"/>
      <c r="N38" s="517"/>
      <c r="O38" s="517"/>
      <c r="P38" s="517"/>
      <c r="Q38" s="517"/>
      <c r="R38" s="517"/>
      <c r="S38" s="517"/>
      <c r="T38" s="517"/>
      <c r="U38" s="517"/>
      <c r="V38" s="517"/>
    </row>
    <row r="39" ht="15.75" customHeight="1">
      <c r="A39" s="530"/>
      <c r="B39" s="540"/>
      <c r="C39" s="534"/>
      <c r="D39" s="534"/>
      <c r="E39" s="517"/>
      <c r="F39" s="517"/>
      <c r="G39" s="517"/>
      <c r="H39" s="517"/>
      <c r="I39" s="517"/>
      <c r="J39" s="517"/>
      <c r="K39" s="517"/>
      <c r="L39" s="517"/>
      <c r="M39" s="517"/>
      <c r="N39" s="517"/>
      <c r="O39" s="517"/>
      <c r="P39" s="517"/>
      <c r="Q39" s="517"/>
      <c r="R39" s="517"/>
      <c r="S39" s="517"/>
      <c r="T39" s="517"/>
      <c r="U39" s="517"/>
      <c r="V39" s="517"/>
    </row>
    <row r="40" ht="15.75" customHeight="1">
      <c r="A40" s="530"/>
      <c r="B40" s="540"/>
      <c r="C40" s="534"/>
      <c r="D40" s="534"/>
      <c r="E40" s="517"/>
      <c r="F40" s="517"/>
      <c r="G40" s="517"/>
      <c r="H40" s="517"/>
      <c r="I40" s="517"/>
      <c r="J40" s="517"/>
      <c r="K40" s="517"/>
      <c r="L40" s="517"/>
      <c r="M40" s="517"/>
      <c r="N40" s="517"/>
      <c r="O40" s="517"/>
      <c r="P40" s="517"/>
      <c r="Q40" s="517"/>
      <c r="R40" s="517"/>
      <c r="S40" s="517"/>
      <c r="T40" s="517"/>
      <c r="U40" s="517"/>
      <c r="V40" s="517"/>
    </row>
    <row r="41" ht="15.75" customHeight="1">
      <c r="A41" s="530"/>
      <c r="B41" s="541"/>
      <c r="C41" s="542"/>
      <c r="D41" s="542" t="s">
        <v>495</v>
      </c>
      <c r="E41" s="517"/>
      <c r="F41" s="517"/>
      <c r="G41" s="517"/>
      <c r="H41" s="517"/>
      <c r="I41" s="517"/>
      <c r="J41" s="517"/>
      <c r="K41" s="517"/>
      <c r="L41" s="517"/>
      <c r="M41" s="517"/>
      <c r="N41" s="517"/>
      <c r="O41" s="517"/>
      <c r="P41" s="517"/>
      <c r="Q41" s="517"/>
      <c r="R41" s="517"/>
      <c r="S41" s="517"/>
      <c r="T41" s="517"/>
      <c r="U41" s="517"/>
      <c r="V41" s="517"/>
    </row>
    <row r="42" ht="15.75" customHeight="1">
      <c r="A42" s="530"/>
      <c r="B42" s="534" t="s">
        <v>496</v>
      </c>
      <c r="C42" s="534"/>
      <c r="D42" s="534" t="s">
        <v>497</v>
      </c>
      <c r="E42" s="517"/>
      <c r="F42" s="517"/>
      <c r="G42" s="517"/>
      <c r="H42" s="517"/>
      <c r="I42" s="517"/>
      <c r="J42" s="517"/>
      <c r="K42" s="517"/>
      <c r="L42" s="517"/>
      <c r="M42" s="517"/>
      <c r="N42" s="517"/>
      <c r="O42" s="517"/>
      <c r="P42" s="517"/>
      <c r="Q42" s="517"/>
      <c r="R42" s="517"/>
      <c r="S42" s="517"/>
      <c r="T42" s="517"/>
      <c r="U42" s="517"/>
      <c r="V42" s="517"/>
    </row>
    <row r="43" ht="15.75" customHeight="1">
      <c r="A43" s="530"/>
      <c r="B43" s="534" t="str">
        <f>B5</f>
        <v>FOR THE PURCHASE of goods for a coffee break during small events (information sessions, group consultations, lectures, focus groups, etc.).</v>
      </c>
      <c r="C43" s="534"/>
      <c r="D43" s="534" t="str">
        <f>D5</f>
        <v>№ Q2 - Т10 - RFP (NP) on the selection of a supplier of stationery sets for the work of psychologists with children</v>
      </c>
      <c r="E43" s="517"/>
      <c r="F43" s="517"/>
      <c r="G43" s="517"/>
      <c r="H43" s="517"/>
      <c r="I43" s="517"/>
      <c r="J43" s="517"/>
      <c r="K43" s="517"/>
      <c r="L43" s="517"/>
      <c r="M43" s="517"/>
      <c r="N43" s="517"/>
      <c r="O43" s="517"/>
      <c r="P43" s="517"/>
      <c r="Q43" s="517"/>
      <c r="R43" s="517"/>
      <c r="S43" s="517"/>
      <c r="T43" s="517"/>
      <c r="U43" s="517"/>
      <c r="V43" s="517"/>
    </row>
    <row r="44" ht="15.75" customHeight="1">
      <c r="A44" s="530"/>
      <c r="B44" s="534" t="s">
        <v>498</v>
      </c>
      <c r="C44" s="534"/>
      <c r="D44" s="534" t="s">
        <v>499</v>
      </c>
      <c r="E44" s="517"/>
      <c r="F44" s="517"/>
      <c r="G44" s="517"/>
      <c r="H44" s="517"/>
      <c r="I44" s="517"/>
      <c r="J44" s="517"/>
      <c r="K44" s="517"/>
      <c r="L44" s="517"/>
      <c r="M44" s="517"/>
      <c r="N44" s="517"/>
      <c r="O44" s="517"/>
      <c r="P44" s="517"/>
      <c r="Q44" s="517"/>
      <c r="R44" s="517"/>
      <c r="S44" s="517"/>
      <c r="T44" s="517"/>
      <c r="U44" s="517"/>
      <c r="V44" s="517"/>
    </row>
    <row r="45" ht="15.75" customHeight="1">
      <c r="A45" s="530"/>
      <c r="B45" s="540"/>
      <c r="C45" s="534"/>
      <c r="D45" s="534"/>
      <c r="E45" s="517"/>
      <c r="F45" s="517"/>
      <c r="G45" s="517"/>
      <c r="H45" s="517"/>
      <c r="I45" s="517"/>
      <c r="J45" s="517"/>
      <c r="K45" s="517"/>
      <c r="L45" s="517"/>
      <c r="M45" s="517"/>
      <c r="N45" s="517"/>
      <c r="O45" s="517"/>
      <c r="P45" s="517"/>
      <c r="Q45" s="517"/>
      <c r="R45" s="517"/>
      <c r="S45" s="517"/>
      <c r="T45" s="517"/>
      <c r="U45" s="517"/>
      <c r="V45" s="517"/>
    </row>
    <row r="46" ht="15.75" customHeight="1">
      <c r="A46" s="530"/>
      <c r="B46" s="540"/>
      <c r="C46" s="534"/>
      <c r="D46" s="534"/>
      <c r="E46" s="517"/>
      <c r="F46" s="517"/>
      <c r="G46" s="517"/>
      <c r="H46" s="517"/>
      <c r="I46" s="517"/>
      <c r="J46" s="517"/>
      <c r="K46" s="517"/>
      <c r="L46" s="517"/>
      <c r="M46" s="517"/>
      <c r="N46" s="517"/>
      <c r="O46" s="517"/>
      <c r="P46" s="517"/>
      <c r="Q46" s="517"/>
      <c r="R46" s="517"/>
      <c r="S46" s="517"/>
      <c r="T46" s="517"/>
      <c r="U46" s="517"/>
      <c r="V46" s="517"/>
    </row>
    <row r="47" ht="15.75" customHeight="1">
      <c r="A47" s="530"/>
      <c r="B47" s="541"/>
      <c r="C47" s="542"/>
      <c r="D47" s="542"/>
      <c r="E47" s="517"/>
      <c r="F47" s="517"/>
      <c r="G47" s="517"/>
      <c r="H47" s="517"/>
      <c r="I47" s="517"/>
      <c r="J47" s="517"/>
      <c r="K47" s="517"/>
      <c r="L47" s="517"/>
      <c r="M47" s="517"/>
      <c r="N47" s="517"/>
      <c r="O47" s="517"/>
      <c r="P47" s="517"/>
      <c r="Q47" s="517"/>
      <c r="R47" s="517"/>
      <c r="S47" s="517"/>
      <c r="T47" s="517"/>
      <c r="U47" s="517"/>
      <c r="V47" s="517"/>
    </row>
    <row r="48" ht="15.75" customHeight="1">
      <c r="A48" s="531"/>
      <c r="B48" s="534" t="s">
        <v>500</v>
      </c>
      <c r="C48" s="534"/>
      <c r="D48" s="534" t="s">
        <v>501</v>
      </c>
      <c r="E48" s="517"/>
      <c r="F48" s="517"/>
      <c r="G48" s="517"/>
      <c r="H48" s="517"/>
      <c r="I48" s="517"/>
      <c r="J48" s="517"/>
      <c r="K48" s="517"/>
      <c r="L48" s="517"/>
      <c r="M48" s="517"/>
      <c r="N48" s="517"/>
      <c r="O48" s="517"/>
      <c r="P48" s="517"/>
      <c r="Q48" s="517"/>
      <c r="R48" s="517"/>
      <c r="S48" s="517"/>
      <c r="T48" s="517"/>
      <c r="U48" s="517"/>
      <c r="V48" s="517"/>
    </row>
    <row r="49" ht="15.75" customHeight="1">
      <c r="A49" s="531"/>
      <c r="B49" s="534" t="str">
        <f>B5</f>
        <v>FOR THE PURCHASE of goods for a coffee break during small events (information sessions, group consultations, lectures, focus groups, etc.).</v>
      </c>
      <c r="C49" s="534"/>
      <c r="D49" s="534" t="str">
        <f>D5</f>
        <v>№ Q2 - Т10 - RFP (NP) on the selection of a supplier of stationery sets for the work of psychologists with children</v>
      </c>
      <c r="E49" s="517"/>
      <c r="F49" s="517"/>
      <c r="G49" s="517"/>
      <c r="H49" s="517"/>
      <c r="I49" s="517"/>
      <c r="J49" s="517"/>
      <c r="K49" s="517"/>
      <c r="L49" s="517"/>
      <c r="M49" s="517"/>
      <c r="N49" s="517"/>
      <c r="O49" s="517"/>
      <c r="P49" s="517"/>
      <c r="Q49" s="517"/>
      <c r="R49" s="517"/>
      <c r="S49" s="517"/>
      <c r="T49" s="517"/>
      <c r="U49" s="517"/>
      <c r="V49" s="517"/>
    </row>
    <row r="50" ht="15.75" customHeight="1">
      <c r="A50" s="531"/>
      <c r="B50" s="534" t="s">
        <v>498</v>
      </c>
      <c r="C50" s="534"/>
      <c r="D50" s="534" t="s">
        <v>499</v>
      </c>
      <c r="E50" s="517"/>
      <c r="F50" s="517"/>
      <c r="G50" s="517"/>
      <c r="H50" s="517"/>
      <c r="I50" s="517"/>
      <c r="J50" s="517"/>
      <c r="K50" s="517"/>
      <c r="L50" s="517"/>
      <c r="M50" s="517"/>
      <c r="N50" s="517"/>
      <c r="O50" s="517"/>
      <c r="P50" s="517"/>
      <c r="Q50" s="517"/>
      <c r="R50" s="517"/>
      <c r="S50" s="517"/>
      <c r="T50" s="517"/>
      <c r="U50" s="517"/>
      <c r="V50" s="517"/>
    </row>
    <row r="51" ht="15.75" customHeight="1">
      <c r="A51" s="530"/>
      <c r="B51" s="540"/>
      <c r="C51" s="534"/>
      <c r="D51" s="534"/>
      <c r="E51" s="517"/>
      <c r="F51" s="517"/>
      <c r="G51" s="517"/>
      <c r="H51" s="517"/>
      <c r="I51" s="517"/>
      <c r="J51" s="517"/>
      <c r="K51" s="517"/>
      <c r="L51" s="517"/>
      <c r="M51" s="517"/>
      <c r="N51" s="517"/>
      <c r="O51" s="517"/>
      <c r="P51" s="517"/>
      <c r="Q51" s="517"/>
      <c r="R51" s="517"/>
      <c r="S51" s="517"/>
      <c r="T51" s="517"/>
      <c r="U51" s="517"/>
      <c r="V51" s="517"/>
    </row>
    <row r="52" ht="15.75" customHeight="1">
      <c r="A52" s="530"/>
      <c r="B52" s="540"/>
      <c r="C52" s="534"/>
      <c r="D52" s="534"/>
      <c r="E52" s="517"/>
      <c r="F52" s="517"/>
      <c r="G52" s="517"/>
      <c r="H52" s="517"/>
      <c r="I52" s="517"/>
      <c r="J52" s="517"/>
      <c r="K52" s="517"/>
      <c r="L52" s="517"/>
      <c r="M52" s="517"/>
      <c r="N52" s="517"/>
      <c r="O52" s="517"/>
      <c r="P52" s="517"/>
      <c r="Q52" s="517"/>
      <c r="R52" s="517"/>
      <c r="S52" s="517"/>
      <c r="T52" s="517"/>
      <c r="U52" s="517"/>
      <c r="V52" s="517"/>
    </row>
    <row r="53" ht="15.75" customHeight="1">
      <c r="A53" s="530"/>
      <c r="B53" s="541"/>
      <c r="C53" s="542"/>
      <c r="D53" s="542"/>
      <c r="E53" s="517"/>
      <c r="F53" s="517"/>
      <c r="G53" s="517"/>
      <c r="H53" s="517"/>
      <c r="I53" s="517"/>
      <c r="J53" s="517"/>
      <c r="K53" s="517"/>
      <c r="L53" s="517"/>
      <c r="M53" s="517"/>
      <c r="N53" s="517"/>
      <c r="O53" s="517"/>
      <c r="P53" s="517"/>
      <c r="Q53" s="517"/>
      <c r="R53" s="517"/>
      <c r="S53" s="517"/>
      <c r="T53" s="517"/>
      <c r="U53" s="517"/>
      <c r="V53" s="517"/>
    </row>
    <row r="54" ht="15.75" customHeight="1">
      <c r="A54" s="530"/>
      <c r="B54" s="534" t="s">
        <v>502</v>
      </c>
      <c r="C54" s="534"/>
      <c r="D54" s="534" t="s">
        <v>503</v>
      </c>
      <c r="E54" s="517"/>
      <c r="F54" s="517"/>
      <c r="G54" s="517"/>
      <c r="H54" s="517"/>
      <c r="I54" s="517"/>
      <c r="J54" s="517"/>
      <c r="K54" s="517"/>
      <c r="L54" s="517"/>
      <c r="M54" s="517"/>
      <c r="N54" s="517"/>
      <c r="O54" s="517"/>
      <c r="P54" s="517"/>
      <c r="Q54" s="517"/>
      <c r="R54" s="517"/>
      <c r="S54" s="517"/>
      <c r="T54" s="517"/>
      <c r="U54" s="517"/>
      <c r="V54" s="517"/>
    </row>
    <row r="55" ht="15.75" customHeight="1">
      <c r="A55" s="530"/>
      <c r="B55" s="534" t="str">
        <f>B5</f>
        <v>FOR THE PURCHASE of goods for a coffee break during small events (information sessions, group consultations, lectures, focus groups, etc.).</v>
      </c>
      <c r="C55" s="534"/>
      <c r="D55" s="534" t="str">
        <f>D5</f>
        <v>№ Q2 - Т10 - RFP (NP) on the selection of a supplier of stationery sets for the work of psychologists with children</v>
      </c>
      <c r="E55" s="517"/>
      <c r="F55" s="517"/>
      <c r="G55" s="517"/>
      <c r="H55" s="517"/>
      <c r="I55" s="517"/>
      <c r="J55" s="517"/>
      <c r="K55" s="517"/>
      <c r="L55" s="517"/>
      <c r="M55" s="517"/>
      <c r="N55" s="517"/>
      <c r="O55" s="517"/>
      <c r="P55" s="517"/>
      <c r="Q55" s="517"/>
      <c r="R55" s="517"/>
      <c r="S55" s="517"/>
      <c r="T55" s="517"/>
      <c r="U55" s="517"/>
      <c r="V55" s="517"/>
    </row>
    <row r="56" ht="15.75" customHeight="1">
      <c r="A56" s="530"/>
      <c r="B56" s="534" t="s">
        <v>504</v>
      </c>
      <c r="C56" s="534"/>
      <c r="D56" s="534" t="s">
        <v>505</v>
      </c>
      <c r="E56" s="517"/>
      <c r="F56" s="517"/>
      <c r="G56" s="517"/>
      <c r="H56" s="517"/>
      <c r="I56" s="517"/>
      <c r="J56" s="517"/>
      <c r="K56" s="517"/>
      <c r="L56" s="517"/>
      <c r="M56" s="517"/>
      <c r="N56" s="517"/>
      <c r="O56" s="517"/>
      <c r="P56" s="517"/>
      <c r="Q56" s="517"/>
      <c r="R56" s="517"/>
      <c r="S56" s="517"/>
      <c r="T56" s="517"/>
      <c r="U56" s="517"/>
      <c r="V56" s="517"/>
    </row>
    <row r="57" ht="15.75" customHeight="1">
      <c r="A57" s="530"/>
      <c r="B57" s="540"/>
      <c r="C57" s="534"/>
      <c r="D57" s="534"/>
      <c r="E57" s="517"/>
      <c r="F57" s="517"/>
      <c r="G57" s="517"/>
      <c r="H57" s="517"/>
      <c r="I57" s="517"/>
      <c r="J57" s="517"/>
      <c r="K57" s="517"/>
      <c r="L57" s="517"/>
      <c r="M57" s="517"/>
      <c r="N57" s="517"/>
      <c r="O57" s="517"/>
      <c r="P57" s="517"/>
      <c r="Q57" s="517"/>
      <c r="R57" s="517"/>
      <c r="S57" s="517"/>
      <c r="T57" s="517"/>
      <c r="U57" s="517"/>
      <c r="V57" s="517"/>
    </row>
    <row r="58" ht="15.75" customHeight="1">
      <c r="A58" s="530"/>
      <c r="B58" s="540"/>
      <c r="C58" s="534"/>
      <c r="D58" s="534"/>
      <c r="E58" s="517"/>
      <c r="F58" s="517"/>
      <c r="G58" s="517"/>
      <c r="H58" s="517"/>
      <c r="I58" s="517"/>
      <c r="J58" s="517"/>
      <c r="K58" s="517"/>
      <c r="L58" s="517"/>
      <c r="M58" s="517"/>
      <c r="N58" s="517"/>
      <c r="O58" s="517"/>
      <c r="P58" s="517"/>
      <c r="Q58" s="517"/>
      <c r="R58" s="517"/>
      <c r="S58" s="517"/>
      <c r="T58" s="517"/>
      <c r="U58" s="517"/>
      <c r="V58" s="517"/>
    </row>
    <row r="59" ht="15.75" customHeight="1">
      <c r="A59" s="530"/>
      <c r="B59" s="541"/>
      <c r="C59" s="542"/>
      <c r="D59" s="542"/>
      <c r="E59" s="517"/>
      <c r="F59" s="517"/>
      <c r="G59" s="517"/>
      <c r="H59" s="517"/>
      <c r="I59" s="517"/>
      <c r="J59" s="517"/>
      <c r="K59" s="517"/>
      <c r="L59" s="517"/>
      <c r="M59" s="517"/>
      <c r="N59" s="517"/>
      <c r="O59" s="517"/>
      <c r="P59" s="517"/>
      <c r="Q59" s="517"/>
      <c r="R59" s="517"/>
      <c r="S59" s="517"/>
      <c r="T59" s="517"/>
      <c r="U59" s="517"/>
      <c r="V59" s="517"/>
    </row>
    <row r="60" ht="15.75" customHeight="1">
      <c r="A60" s="530"/>
      <c r="B60" s="543" t="s">
        <v>506</v>
      </c>
      <c r="C60" s="543"/>
      <c r="D60" s="543" t="s">
        <v>507</v>
      </c>
      <c r="E60" s="517"/>
      <c r="F60" s="517"/>
      <c r="G60" s="517"/>
      <c r="H60" s="517"/>
      <c r="I60" s="517"/>
      <c r="J60" s="517"/>
      <c r="K60" s="517"/>
      <c r="L60" s="517"/>
      <c r="M60" s="517"/>
      <c r="N60" s="517"/>
      <c r="O60" s="517"/>
      <c r="P60" s="517"/>
      <c r="Q60" s="517"/>
      <c r="R60" s="517"/>
      <c r="S60" s="517"/>
      <c r="T60" s="517"/>
      <c r="U60" s="517"/>
      <c r="V60" s="517"/>
    </row>
    <row r="61" ht="15.75" customHeight="1">
      <c r="A61" s="530"/>
      <c r="B61" s="540"/>
      <c r="C61" s="534"/>
      <c r="D61" s="534"/>
      <c r="E61" s="517"/>
      <c r="F61" s="517"/>
      <c r="G61" s="517"/>
      <c r="H61" s="517"/>
      <c r="I61" s="517"/>
      <c r="J61" s="517"/>
      <c r="K61" s="517"/>
      <c r="L61" s="517"/>
      <c r="M61" s="517"/>
      <c r="N61" s="517"/>
      <c r="O61" s="517"/>
      <c r="P61" s="517"/>
      <c r="Q61" s="517"/>
      <c r="R61" s="517"/>
      <c r="S61" s="517"/>
      <c r="T61" s="517"/>
      <c r="U61" s="517"/>
      <c r="V61" s="517"/>
    </row>
    <row r="62" ht="15.75" customHeight="1">
      <c r="A62" s="530"/>
      <c r="B62" s="540"/>
      <c r="C62" s="534"/>
      <c r="D62" s="534"/>
      <c r="E62" s="517"/>
      <c r="F62" s="517"/>
      <c r="G62" s="517"/>
      <c r="H62" s="517"/>
      <c r="I62" s="517"/>
      <c r="J62" s="517"/>
      <c r="K62" s="517"/>
      <c r="L62" s="517"/>
      <c r="M62" s="517"/>
      <c r="N62" s="517"/>
      <c r="O62" s="517"/>
      <c r="P62" s="517"/>
      <c r="Q62" s="517"/>
      <c r="R62" s="517"/>
      <c r="S62" s="517"/>
      <c r="T62" s="517"/>
      <c r="U62" s="517"/>
      <c r="V62" s="517"/>
    </row>
    <row r="63" ht="15.75" customHeight="1">
      <c r="A63" s="530"/>
      <c r="B63" s="540"/>
      <c r="C63" s="534"/>
      <c r="D63" s="534"/>
      <c r="E63" s="517"/>
      <c r="F63" s="517"/>
      <c r="G63" s="517"/>
      <c r="H63" s="517"/>
      <c r="I63" s="517"/>
      <c r="J63" s="517"/>
      <c r="K63" s="517"/>
      <c r="L63" s="517"/>
      <c r="M63" s="517"/>
      <c r="N63" s="517"/>
      <c r="O63" s="517"/>
      <c r="P63" s="517"/>
      <c r="Q63" s="517"/>
      <c r="R63" s="517"/>
      <c r="S63" s="517"/>
      <c r="T63" s="517"/>
      <c r="U63" s="517"/>
      <c r="V63" s="517"/>
    </row>
    <row r="64" ht="15.75" customHeight="1">
      <c r="A64" s="530"/>
      <c r="B64" s="540"/>
      <c r="C64" s="534"/>
      <c r="D64" s="534"/>
      <c r="E64" s="517"/>
      <c r="F64" s="517"/>
      <c r="G64" s="517"/>
      <c r="H64" s="517"/>
      <c r="I64" s="517"/>
      <c r="J64" s="517"/>
      <c r="K64" s="517"/>
      <c r="L64" s="517"/>
      <c r="M64" s="517"/>
      <c r="N64" s="517"/>
      <c r="O64" s="517"/>
      <c r="P64" s="517"/>
      <c r="Q64" s="517"/>
      <c r="R64" s="517"/>
      <c r="S64" s="517"/>
      <c r="T64" s="517"/>
      <c r="U64" s="517"/>
      <c r="V64" s="517"/>
    </row>
    <row r="65" ht="15.75" customHeight="1">
      <c r="A65" s="530"/>
      <c r="B65" s="540"/>
      <c r="C65" s="534"/>
      <c r="D65" s="534"/>
      <c r="E65" s="517"/>
      <c r="F65" s="517"/>
      <c r="G65" s="517"/>
      <c r="H65" s="517"/>
      <c r="I65" s="517"/>
      <c r="J65" s="517"/>
      <c r="K65" s="517"/>
      <c r="L65" s="517"/>
      <c r="M65" s="517"/>
      <c r="N65" s="517"/>
      <c r="O65" s="517"/>
      <c r="P65" s="517"/>
      <c r="Q65" s="517"/>
      <c r="R65" s="517"/>
      <c r="S65" s="517"/>
      <c r="T65" s="517"/>
      <c r="U65" s="517"/>
      <c r="V65" s="517"/>
    </row>
    <row r="66" ht="15.75" customHeight="1">
      <c r="A66" s="530"/>
      <c r="B66" s="540"/>
      <c r="C66" s="534"/>
      <c r="D66" s="534"/>
      <c r="E66" s="517"/>
      <c r="F66" s="517"/>
      <c r="G66" s="517"/>
      <c r="H66" s="517"/>
      <c r="I66" s="517"/>
      <c r="J66" s="517"/>
      <c r="K66" s="517"/>
      <c r="L66" s="517"/>
      <c r="M66" s="517"/>
      <c r="N66" s="517"/>
      <c r="O66" s="517"/>
      <c r="P66" s="517"/>
      <c r="Q66" s="517"/>
      <c r="R66" s="517"/>
      <c r="S66" s="517"/>
      <c r="T66" s="517"/>
      <c r="U66" s="517"/>
      <c r="V66" s="517"/>
    </row>
    <row r="67" ht="27.0" customHeight="1">
      <c r="A67" s="530"/>
      <c r="B67" s="541"/>
      <c r="C67" s="537"/>
      <c r="D67" s="544"/>
      <c r="E67" s="517"/>
      <c r="F67" s="517"/>
      <c r="G67" s="517"/>
      <c r="H67" s="517"/>
      <c r="I67" s="517"/>
      <c r="J67" s="517"/>
      <c r="K67" s="517"/>
      <c r="L67" s="517"/>
      <c r="M67" s="517"/>
      <c r="N67" s="517"/>
      <c r="O67" s="517"/>
      <c r="P67" s="517"/>
      <c r="Q67" s="517"/>
      <c r="R67" s="517"/>
      <c r="S67" s="517"/>
      <c r="T67" s="517"/>
      <c r="U67" s="517"/>
      <c r="V67" s="517"/>
    </row>
    <row r="68" ht="15.75" customHeight="1">
      <c r="A68" s="530"/>
      <c r="B68" s="534" t="s">
        <v>508</v>
      </c>
      <c r="C68" s="534"/>
      <c r="D68" s="534" t="s">
        <v>509</v>
      </c>
      <c r="E68" s="517"/>
      <c r="F68" s="517"/>
      <c r="G68" s="517"/>
      <c r="H68" s="517"/>
      <c r="I68" s="517"/>
      <c r="J68" s="517"/>
      <c r="K68" s="517"/>
      <c r="L68" s="517"/>
      <c r="M68" s="517"/>
      <c r="N68" s="517"/>
      <c r="O68" s="517"/>
      <c r="P68" s="517"/>
      <c r="Q68" s="517"/>
      <c r="R68" s="517"/>
      <c r="S68" s="517"/>
      <c r="T68" s="517"/>
      <c r="U68" s="517"/>
      <c r="V68" s="517"/>
    </row>
    <row r="69" ht="15.75" customHeight="1">
      <c r="A69" s="530"/>
      <c r="B69" s="534" t="str">
        <f>B5</f>
        <v>FOR THE PURCHASE of goods for a coffee break during small events (information sessions, group consultations, lectures, focus groups, etc.).</v>
      </c>
      <c r="C69" s="534"/>
      <c r="D69" s="534" t="str">
        <f>D5</f>
        <v>№ Q2 - Т10 - RFP (NP) on the selection of a supplier of stationery sets for the work of psychologists with children</v>
      </c>
      <c r="E69" s="517"/>
      <c r="F69" s="517"/>
      <c r="G69" s="517"/>
      <c r="H69" s="517"/>
      <c r="I69" s="517"/>
      <c r="J69" s="517"/>
      <c r="K69" s="517"/>
      <c r="L69" s="517"/>
      <c r="M69" s="517"/>
      <c r="N69" s="517"/>
      <c r="O69" s="517"/>
      <c r="P69" s="517"/>
      <c r="Q69" s="517"/>
      <c r="R69" s="517"/>
      <c r="S69" s="517"/>
      <c r="T69" s="517"/>
      <c r="U69" s="517"/>
      <c r="V69" s="517"/>
    </row>
    <row r="70" ht="15.75" customHeight="1">
      <c r="A70" s="530"/>
      <c r="B70" s="534" t="s">
        <v>510</v>
      </c>
      <c r="C70" s="534"/>
      <c r="D70" s="534" t="s">
        <v>511</v>
      </c>
      <c r="E70" s="517"/>
      <c r="F70" s="517"/>
      <c r="G70" s="517"/>
      <c r="H70" s="517"/>
      <c r="I70" s="517"/>
      <c r="J70" s="517"/>
      <c r="K70" s="517"/>
      <c r="L70" s="517"/>
      <c r="M70" s="517"/>
      <c r="N70" s="517"/>
      <c r="O70" s="517"/>
      <c r="P70" s="517"/>
      <c r="Q70" s="517"/>
      <c r="R70" s="517"/>
      <c r="S70" s="517"/>
      <c r="T70" s="517"/>
      <c r="U70" s="517"/>
      <c r="V70" s="517"/>
    </row>
    <row r="71" ht="15.75" customHeight="1">
      <c r="A71" s="530"/>
      <c r="B71" s="534"/>
      <c r="C71" s="534"/>
      <c r="D71" s="534"/>
      <c r="E71" s="517"/>
      <c r="F71" s="517"/>
      <c r="G71" s="517"/>
      <c r="H71" s="517"/>
      <c r="I71" s="517"/>
      <c r="J71" s="517"/>
      <c r="K71" s="517"/>
      <c r="L71" s="517"/>
      <c r="M71" s="517"/>
      <c r="N71" s="517"/>
      <c r="O71" s="517"/>
      <c r="P71" s="517"/>
      <c r="Q71" s="517"/>
      <c r="R71" s="517"/>
      <c r="S71" s="517"/>
      <c r="T71" s="517"/>
      <c r="U71" s="517"/>
      <c r="V71" s="517"/>
    </row>
    <row r="72" ht="15.75" customHeight="1">
      <c r="A72" s="517"/>
      <c r="B72" s="534"/>
      <c r="C72" s="519"/>
      <c r="D72" s="519"/>
      <c r="E72" s="517"/>
      <c r="F72" s="517"/>
      <c r="G72" s="517"/>
      <c r="H72" s="517"/>
      <c r="I72" s="517"/>
      <c r="J72" s="517"/>
      <c r="K72" s="517"/>
      <c r="L72" s="517"/>
      <c r="M72" s="517"/>
      <c r="N72" s="517"/>
      <c r="O72" s="517"/>
      <c r="P72" s="517"/>
      <c r="Q72" s="517"/>
      <c r="R72" s="517"/>
      <c r="S72" s="517"/>
      <c r="T72" s="517"/>
      <c r="U72" s="517"/>
      <c r="V72" s="517"/>
    </row>
    <row r="73" ht="15.75" customHeight="1">
      <c r="A73" s="517"/>
      <c r="B73" s="545"/>
      <c r="C73" s="546"/>
      <c r="D73" s="546"/>
      <c r="E73" s="517"/>
      <c r="F73" s="517"/>
      <c r="G73" s="517"/>
      <c r="H73" s="517"/>
      <c r="I73" s="517"/>
      <c r="J73" s="517"/>
      <c r="K73" s="517"/>
      <c r="L73" s="517"/>
      <c r="M73" s="517"/>
      <c r="N73" s="517"/>
      <c r="O73" s="517"/>
      <c r="P73" s="517"/>
      <c r="Q73" s="517"/>
      <c r="R73" s="517"/>
      <c r="S73" s="517"/>
      <c r="T73" s="517"/>
      <c r="U73" s="517"/>
      <c r="V73" s="517"/>
    </row>
    <row r="74" ht="15.75" customHeight="1">
      <c r="A74" s="517"/>
      <c r="B74" s="518"/>
      <c r="C74" s="519"/>
      <c r="D74" s="519"/>
      <c r="E74" s="517"/>
      <c r="F74" s="517"/>
      <c r="G74" s="517"/>
      <c r="H74" s="517"/>
      <c r="I74" s="517"/>
      <c r="J74" s="517"/>
      <c r="K74" s="517"/>
      <c r="L74" s="517"/>
      <c r="M74" s="517"/>
      <c r="N74" s="517"/>
      <c r="O74" s="517"/>
      <c r="P74" s="517"/>
      <c r="Q74" s="517"/>
      <c r="R74" s="517"/>
      <c r="S74" s="517"/>
      <c r="T74" s="517"/>
      <c r="U74" s="517"/>
      <c r="V74" s="517"/>
    </row>
    <row r="75" ht="15.75" customHeight="1">
      <c r="A75" s="517"/>
      <c r="B75" s="518"/>
      <c r="C75" s="519"/>
      <c r="D75" s="519"/>
      <c r="E75" s="517"/>
      <c r="F75" s="517"/>
      <c r="G75" s="517"/>
      <c r="H75" s="517"/>
      <c r="I75" s="517"/>
      <c r="J75" s="517"/>
      <c r="K75" s="517"/>
      <c r="L75" s="517"/>
      <c r="M75" s="517"/>
      <c r="N75" s="517"/>
      <c r="O75" s="517"/>
      <c r="P75" s="517"/>
      <c r="Q75" s="517"/>
      <c r="R75" s="517"/>
      <c r="S75" s="517"/>
      <c r="T75" s="517"/>
      <c r="U75" s="517"/>
      <c r="V75" s="517"/>
    </row>
    <row r="76" ht="15.75" customHeight="1">
      <c r="A76" s="517"/>
      <c r="B76" s="547" t="s">
        <v>512</v>
      </c>
      <c r="C76" s="548"/>
      <c r="D76" s="548" t="s">
        <v>513</v>
      </c>
      <c r="E76" s="517"/>
      <c r="F76" s="517"/>
      <c r="G76" s="517"/>
      <c r="H76" s="517"/>
      <c r="I76" s="517"/>
      <c r="J76" s="517"/>
      <c r="K76" s="517"/>
      <c r="L76" s="517"/>
      <c r="M76" s="517"/>
      <c r="N76" s="517"/>
      <c r="O76" s="517"/>
      <c r="P76" s="517"/>
      <c r="Q76" s="517"/>
      <c r="R76" s="517"/>
      <c r="S76" s="517"/>
      <c r="T76" s="517"/>
      <c r="U76" s="517"/>
      <c r="V76" s="517"/>
    </row>
    <row r="77" ht="15.75" customHeight="1">
      <c r="A77" s="549"/>
      <c r="B77" s="550"/>
      <c r="C77" s="550"/>
      <c r="D77" s="550"/>
      <c r="E77" s="517"/>
      <c r="F77" s="517"/>
      <c r="G77" s="517"/>
      <c r="H77" s="517"/>
      <c r="I77" s="517"/>
      <c r="J77" s="517"/>
      <c r="K77" s="517"/>
      <c r="L77" s="517"/>
      <c r="M77" s="517"/>
      <c r="N77" s="517"/>
      <c r="O77" s="517"/>
      <c r="P77" s="517"/>
      <c r="Q77" s="517"/>
      <c r="R77" s="517"/>
      <c r="S77" s="517"/>
      <c r="T77" s="517"/>
      <c r="U77" s="517"/>
      <c r="V77" s="517"/>
    </row>
    <row r="78" ht="15.75" customHeight="1">
      <c r="A78" s="549"/>
      <c r="B78" s="551" t="s">
        <v>514</v>
      </c>
      <c r="C78" s="551"/>
      <c r="D78" s="551"/>
      <c r="E78" s="517"/>
      <c r="F78" s="517"/>
      <c r="G78" s="517"/>
      <c r="H78" s="517"/>
      <c r="I78" s="517"/>
      <c r="J78" s="517"/>
      <c r="K78" s="517"/>
      <c r="L78" s="517"/>
      <c r="M78" s="517"/>
      <c r="N78" s="517"/>
      <c r="O78" s="517"/>
      <c r="P78" s="517"/>
      <c r="Q78" s="517"/>
      <c r="R78" s="517"/>
      <c r="S78" s="517"/>
      <c r="T78" s="517"/>
      <c r="U78" s="517"/>
      <c r="V78" s="517"/>
    </row>
    <row r="79" ht="15.75" customHeight="1">
      <c r="A79" s="549"/>
      <c r="B79" s="550"/>
      <c r="C79" s="550"/>
      <c r="D79" s="550"/>
      <c r="E79" s="517"/>
      <c r="F79" s="517"/>
      <c r="G79" s="517"/>
      <c r="H79" s="517"/>
      <c r="I79" s="517"/>
      <c r="J79" s="517"/>
      <c r="K79" s="517"/>
      <c r="L79" s="517"/>
      <c r="M79" s="517"/>
      <c r="N79" s="517"/>
      <c r="O79" s="517"/>
      <c r="P79" s="517"/>
      <c r="Q79" s="517"/>
      <c r="R79" s="517"/>
      <c r="S79" s="517"/>
      <c r="T79" s="517"/>
      <c r="U79" s="517"/>
      <c r="V79" s="517"/>
    </row>
    <row r="80" ht="15.75" customHeight="1">
      <c r="A80" s="549"/>
      <c r="B80" s="551" t="s">
        <v>515</v>
      </c>
      <c r="C80" s="551"/>
      <c r="D80" s="551"/>
      <c r="E80" s="517"/>
      <c r="F80" s="517"/>
      <c r="G80" s="517"/>
      <c r="H80" s="517"/>
      <c r="I80" s="517"/>
      <c r="J80" s="517"/>
      <c r="K80" s="517"/>
      <c r="L80" s="517"/>
      <c r="M80" s="517"/>
      <c r="N80" s="517"/>
      <c r="O80" s="517"/>
      <c r="P80" s="517"/>
      <c r="Q80" s="517"/>
      <c r="R80" s="517"/>
      <c r="S80" s="517"/>
      <c r="T80" s="517"/>
      <c r="U80" s="517"/>
      <c r="V80" s="517"/>
    </row>
    <row r="81" ht="15.75" customHeight="1">
      <c r="A81" s="549"/>
      <c r="B81" s="550"/>
      <c r="C81" s="550"/>
      <c r="D81" s="550"/>
      <c r="E81" s="517"/>
      <c r="F81" s="517"/>
      <c r="G81" s="517"/>
      <c r="H81" s="517"/>
      <c r="I81" s="517"/>
      <c r="J81" s="517"/>
      <c r="K81" s="517"/>
      <c r="L81" s="517"/>
      <c r="M81" s="517"/>
      <c r="N81" s="517"/>
      <c r="O81" s="517"/>
      <c r="P81" s="517"/>
      <c r="Q81" s="517"/>
      <c r="R81" s="517"/>
      <c r="S81" s="517"/>
      <c r="T81" s="517"/>
      <c r="U81" s="517"/>
      <c r="V81" s="517"/>
    </row>
    <row r="82" ht="15.75" customHeight="1">
      <c r="A82" s="549"/>
      <c r="B82" s="551" t="s">
        <v>516</v>
      </c>
      <c r="C82" s="551"/>
      <c r="D82" s="551"/>
      <c r="E82" s="517"/>
      <c r="F82" s="517"/>
      <c r="G82" s="517"/>
      <c r="H82" s="517"/>
      <c r="I82" s="517"/>
      <c r="J82" s="517"/>
      <c r="K82" s="517"/>
      <c r="L82" s="517"/>
      <c r="M82" s="517"/>
      <c r="N82" s="517"/>
      <c r="O82" s="517"/>
      <c r="P82" s="517"/>
      <c r="Q82" s="517"/>
      <c r="R82" s="517"/>
      <c r="S82" s="517"/>
      <c r="T82" s="517"/>
      <c r="U82" s="517"/>
      <c r="V82" s="517"/>
    </row>
    <row r="83" ht="15.75" customHeight="1">
      <c r="A83" s="549"/>
      <c r="B83" s="550"/>
      <c r="C83" s="534"/>
      <c r="D83" s="534"/>
      <c r="E83" s="517"/>
      <c r="F83" s="517"/>
      <c r="G83" s="517"/>
      <c r="H83" s="517"/>
      <c r="I83" s="517"/>
      <c r="J83" s="517"/>
      <c r="K83" s="517"/>
      <c r="L83" s="517"/>
      <c r="M83" s="517"/>
      <c r="N83" s="517"/>
      <c r="O83" s="517"/>
      <c r="P83" s="517"/>
      <c r="Q83" s="517"/>
      <c r="R83" s="517"/>
      <c r="S83" s="517"/>
      <c r="T83" s="517"/>
      <c r="U83" s="517"/>
      <c r="V83" s="517"/>
    </row>
    <row r="84" ht="15.75" customHeight="1">
      <c r="A84" s="549"/>
      <c r="B84" s="551" t="s">
        <v>517</v>
      </c>
      <c r="C84" s="551"/>
      <c r="D84" s="551"/>
      <c r="E84" s="517"/>
      <c r="F84" s="517"/>
      <c r="G84" s="517"/>
      <c r="H84" s="517"/>
      <c r="I84" s="517"/>
      <c r="J84" s="517"/>
      <c r="K84" s="517"/>
      <c r="L84" s="517"/>
      <c r="M84" s="517"/>
      <c r="N84" s="517"/>
      <c r="O84" s="517"/>
      <c r="P84" s="517"/>
      <c r="Q84" s="517"/>
      <c r="R84" s="517"/>
      <c r="S84" s="517"/>
      <c r="T84" s="517"/>
      <c r="U84" s="517"/>
      <c r="V84" s="517"/>
    </row>
    <row r="85" ht="15.75" customHeight="1">
      <c r="A85" s="549"/>
      <c r="B85" s="550"/>
      <c r="C85" s="550"/>
      <c r="D85" s="550"/>
      <c r="E85" s="517"/>
      <c r="F85" s="517"/>
      <c r="G85" s="517"/>
      <c r="H85" s="517"/>
      <c r="I85" s="517"/>
      <c r="J85" s="517"/>
      <c r="K85" s="517"/>
      <c r="L85" s="517"/>
      <c r="M85" s="517"/>
      <c r="N85" s="517"/>
      <c r="O85" s="517"/>
      <c r="P85" s="517"/>
      <c r="Q85" s="517"/>
      <c r="R85" s="517"/>
      <c r="S85" s="517"/>
      <c r="T85" s="517"/>
      <c r="U85" s="517"/>
      <c r="V85" s="517"/>
    </row>
    <row r="86" ht="15.75" customHeight="1">
      <c r="A86" s="549"/>
      <c r="B86" s="551" t="s">
        <v>518</v>
      </c>
      <c r="C86" s="551"/>
      <c r="D86" s="551"/>
      <c r="E86" s="517"/>
      <c r="F86" s="517"/>
      <c r="G86" s="517"/>
      <c r="H86" s="517"/>
      <c r="I86" s="517"/>
      <c r="J86" s="517"/>
      <c r="K86" s="517"/>
      <c r="L86" s="517"/>
      <c r="M86" s="517"/>
      <c r="N86" s="517"/>
      <c r="O86" s="517"/>
      <c r="P86" s="517"/>
      <c r="Q86" s="517"/>
      <c r="R86" s="517"/>
      <c r="S86" s="517"/>
      <c r="T86" s="517"/>
      <c r="U86" s="517"/>
      <c r="V86" s="517"/>
    </row>
    <row r="87" ht="15.75" customHeight="1">
      <c r="A87" s="549"/>
      <c r="B87" s="550"/>
      <c r="C87" s="550"/>
      <c r="D87" s="550"/>
      <c r="E87" s="517"/>
      <c r="F87" s="517"/>
      <c r="G87" s="517"/>
      <c r="H87" s="517"/>
      <c r="I87" s="517"/>
      <c r="J87" s="517"/>
      <c r="K87" s="517"/>
      <c r="L87" s="517"/>
      <c r="M87" s="517"/>
      <c r="N87" s="517"/>
      <c r="O87" s="517"/>
      <c r="P87" s="517"/>
      <c r="Q87" s="517"/>
      <c r="R87" s="517"/>
      <c r="S87" s="517"/>
      <c r="T87" s="517"/>
      <c r="U87" s="517"/>
      <c r="V87" s="517"/>
    </row>
    <row r="88" ht="15.75" customHeight="1">
      <c r="A88" s="549"/>
      <c r="B88" s="550"/>
      <c r="C88" s="550"/>
      <c r="D88" s="550"/>
      <c r="E88" s="517"/>
      <c r="F88" s="517"/>
      <c r="G88" s="517"/>
      <c r="H88" s="517"/>
      <c r="I88" s="517"/>
      <c r="J88" s="517"/>
      <c r="K88" s="517"/>
      <c r="L88" s="517"/>
      <c r="M88" s="517"/>
      <c r="N88" s="517"/>
      <c r="O88" s="517"/>
      <c r="P88" s="517"/>
      <c r="Q88" s="517"/>
      <c r="R88" s="517"/>
      <c r="S88" s="517"/>
      <c r="T88" s="517"/>
      <c r="U88" s="517"/>
      <c r="V88" s="517"/>
    </row>
    <row r="89" ht="15.75" customHeight="1">
      <c r="A89" s="549"/>
      <c r="B89" s="550" t="s">
        <v>519</v>
      </c>
      <c r="C89" s="550"/>
      <c r="D89" s="550"/>
      <c r="E89" s="517"/>
      <c r="F89" s="517"/>
      <c r="G89" s="517"/>
      <c r="H89" s="517"/>
      <c r="I89" s="517"/>
      <c r="J89" s="517"/>
      <c r="K89" s="517"/>
      <c r="L89" s="517"/>
      <c r="M89" s="517"/>
      <c r="N89" s="517"/>
      <c r="O89" s="517"/>
      <c r="P89" s="517"/>
      <c r="Q89" s="517"/>
      <c r="R89" s="517"/>
      <c r="S89" s="517"/>
      <c r="T89" s="517"/>
      <c r="U89" s="517"/>
      <c r="V89" s="517"/>
    </row>
    <row r="90" ht="15.75" customHeight="1">
      <c r="A90" s="549"/>
      <c r="B90" s="552" t="s">
        <v>520</v>
      </c>
      <c r="C90" s="551"/>
      <c r="D90" s="551"/>
      <c r="E90" s="517"/>
      <c r="F90" s="517"/>
      <c r="G90" s="517"/>
      <c r="H90" s="517"/>
      <c r="I90" s="517"/>
      <c r="J90" s="517"/>
      <c r="K90" s="517"/>
      <c r="L90" s="517"/>
      <c r="M90" s="517"/>
      <c r="N90" s="517"/>
      <c r="O90" s="517"/>
      <c r="P90" s="517"/>
      <c r="Q90" s="517"/>
      <c r="R90" s="517"/>
      <c r="S90" s="517"/>
      <c r="T90" s="517"/>
      <c r="U90" s="517"/>
      <c r="V90" s="517"/>
    </row>
    <row r="91" ht="15.75" customHeight="1">
      <c r="A91" s="549"/>
      <c r="B91" s="550"/>
      <c r="C91" s="518"/>
      <c r="D91" s="518"/>
      <c r="E91" s="517"/>
      <c r="F91" s="517"/>
      <c r="G91" s="517"/>
      <c r="H91" s="517"/>
      <c r="I91" s="517"/>
      <c r="J91" s="517"/>
      <c r="K91" s="517"/>
      <c r="L91" s="517"/>
      <c r="M91" s="517"/>
      <c r="N91" s="517"/>
      <c r="O91" s="517"/>
      <c r="P91" s="517"/>
      <c r="Q91" s="517"/>
      <c r="R91" s="517"/>
      <c r="S91" s="517"/>
      <c r="T91" s="517"/>
      <c r="U91" s="517"/>
      <c r="V91" s="517"/>
    </row>
    <row r="92" ht="15.75" customHeight="1">
      <c r="A92" s="549"/>
      <c r="B92" s="550"/>
      <c r="C92" s="518"/>
      <c r="D92" s="518"/>
      <c r="E92" s="517"/>
      <c r="F92" s="517"/>
      <c r="G92" s="517"/>
      <c r="H92" s="517"/>
      <c r="I92" s="517"/>
      <c r="J92" s="517"/>
      <c r="K92" s="517"/>
      <c r="L92" s="517"/>
      <c r="M92" s="517"/>
      <c r="N92" s="517"/>
      <c r="O92" s="517"/>
      <c r="P92" s="517"/>
      <c r="Q92" s="517"/>
      <c r="R92" s="517"/>
      <c r="S92" s="517"/>
      <c r="T92" s="517"/>
      <c r="U92" s="517"/>
      <c r="V92" s="517"/>
    </row>
    <row r="93" ht="15.75" customHeight="1">
      <c r="A93" s="517"/>
      <c r="B93" s="518"/>
      <c r="C93" s="550"/>
      <c r="D93" s="550"/>
      <c r="E93" s="517"/>
      <c r="F93" s="517"/>
      <c r="G93" s="517"/>
      <c r="H93" s="517"/>
      <c r="I93" s="517"/>
      <c r="J93" s="517"/>
      <c r="K93" s="517"/>
      <c r="L93" s="517"/>
      <c r="M93" s="517"/>
      <c r="N93" s="517"/>
      <c r="O93" s="517"/>
      <c r="P93" s="517"/>
      <c r="Q93" s="517"/>
      <c r="R93" s="517"/>
      <c r="S93" s="517"/>
      <c r="T93" s="517"/>
      <c r="U93" s="517"/>
      <c r="V93" s="517"/>
    </row>
    <row r="94" ht="15.75" customHeight="1">
      <c r="A94" s="517"/>
      <c r="B94" s="518"/>
      <c r="C94" s="519"/>
      <c r="D94" s="519"/>
      <c r="E94" s="517"/>
      <c r="F94" s="517"/>
      <c r="G94" s="517"/>
      <c r="H94" s="517"/>
      <c r="I94" s="517"/>
      <c r="J94" s="517"/>
      <c r="K94" s="517"/>
      <c r="L94" s="517"/>
      <c r="M94" s="517"/>
      <c r="N94" s="517"/>
      <c r="O94" s="517"/>
      <c r="P94" s="517"/>
      <c r="Q94" s="517"/>
      <c r="R94" s="517"/>
      <c r="S94" s="517"/>
      <c r="T94" s="517"/>
      <c r="U94" s="517"/>
      <c r="V94" s="517"/>
    </row>
    <row r="95" ht="15.75" customHeight="1">
      <c r="A95" s="517"/>
      <c r="B95" s="518"/>
      <c r="C95" s="519"/>
      <c r="D95" s="519"/>
      <c r="E95" s="517"/>
      <c r="F95" s="517"/>
      <c r="G95" s="517"/>
      <c r="H95" s="517"/>
      <c r="I95" s="517"/>
      <c r="J95" s="517"/>
      <c r="K95" s="517"/>
      <c r="L95" s="517"/>
      <c r="M95" s="517"/>
      <c r="N95" s="517"/>
      <c r="O95" s="517"/>
      <c r="P95" s="517"/>
      <c r="Q95" s="517"/>
      <c r="R95" s="517"/>
      <c r="S95" s="517"/>
      <c r="T95" s="517"/>
      <c r="U95" s="517"/>
      <c r="V95" s="517"/>
    </row>
    <row r="96" ht="15.75" customHeight="1">
      <c r="A96" s="517"/>
      <c r="B96" s="518"/>
      <c r="C96" s="519"/>
      <c r="D96" s="519"/>
      <c r="E96" s="517"/>
      <c r="F96" s="517"/>
      <c r="G96" s="517"/>
      <c r="H96" s="517"/>
      <c r="I96" s="517"/>
      <c r="J96" s="517"/>
      <c r="K96" s="517"/>
      <c r="L96" s="517"/>
      <c r="M96" s="517"/>
      <c r="N96" s="517"/>
      <c r="O96" s="517"/>
      <c r="P96" s="517"/>
      <c r="Q96" s="517"/>
      <c r="R96" s="517"/>
      <c r="S96" s="517"/>
      <c r="T96" s="517"/>
      <c r="U96" s="517"/>
      <c r="V96" s="517"/>
    </row>
    <row r="97" ht="15.75" customHeight="1">
      <c r="A97" s="517"/>
      <c r="B97" s="518"/>
      <c r="C97" s="519"/>
      <c r="D97" s="519"/>
      <c r="E97" s="517"/>
      <c r="F97" s="517"/>
      <c r="G97" s="517"/>
      <c r="H97" s="517"/>
      <c r="I97" s="517"/>
      <c r="J97" s="517"/>
      <c r="K97" s="517"/>
      <c r="L97" s="517"/>
      <c r="M97" s="517"/>
      <c r="N97" s="517"/>
      <c r="O97" s="517"/>
      <c r="P97" s="517"/>
      <c r="Q97" s="517"/>
      <c r="R97" s="517"/>
      <c r="S97" s="517"/>
      <c r="T97" s="517"/>
      <c r="U97" s="517"/>
      <c r="V97" s="517"/>
    </row>
    <row r="98" ht="15.75" customHeight="1">
      <c r="A98" s="517"/>
      <c r="B98" s="518"/>
      <c r="C98" s="519"/>
      <c r="D98" s="519"/>
      <c r="E98" s="517"/>
      <c r="F98" s="517"/>
      <c r="G98" s="517"/>
      <c r="H98" s="517"/>
      <c r="I98" s="517"/>
      <c r="J98" s="517"/>
      <c r="K98" s="517"/>
      <c r="L98" s="517"/>
      <c r="M98" s="517"/>
      <c r="N98" s="517"/>
      <c r="O98" s="517"/>
      <c r="P98" s="517"/>
      <c r="Q98" s="517"/>
      <c r="R98" s="517"/>
      <c r="S98" s="517"/>
      <c r="T98" s="517"/>
      <c r="U98" s="517"/>
      <c r="V98" s="517"/>
    </row>
    <row r="99" ht="15.75" customHeight="1">
      <c r="A99" s="517"/>
      <c r="B99" s="518"/>
      <c r="C99" s="519"/>
      <c r="D99" s="519"/>
      <c r="E99" s="517"/>
      <c r="F99" s="517"/>
      <c r="G99" s="517"/>
      <c r="H99" s="517"/>
      <c r="I99" s="517"/>
      <c r="J99" s="517"/>
      <c r="K99" s="517"/>
      <c r="L99" s="517"/>
      <c r="M99" s="517"/>
      <c r="N99" s="517"/>
      <c r="O99" s="517"/>
      <c r="P99" s="517"/>
      <c r="Q99" s="517"/>
      <c r="R99" s="517"/>
      <c r="S99" s="517"/>
      <c r="T99" s="517"/>
      <c r="U99" s="517"/>
      <c r="V99" s="517"/>
    </row>
    <row r="100" ht="15.75" customHeight="1">
      <c r="A100" s="517"/>
      <c r="B100" s="518"/>
      <c r="C100" s="519"/>
      <c r="D100" s="519"/>
      <c r="E100" s="517"/>
      <c r="F100" s="517"/>
      <c r="G100" s="517"/>
      <c r="H100" s="517"/>
      <c r="I100" s="517"/>
      <c r="J100" s="517"/>
      <c r="K100" s="517"/>
      <c r="L100" s="517"/>
      <c r="M100" s="517"/>
      <c r="N100" s="517"/>
      <c r="O100" s="517"/>
      <c r="P100" s="517"/>
      <c r="Q100" s="517"/>
      <c r="R100" s="517"/>
      <c r="S100" s="517"/>
      <c r="T100" s="517"/>
      <c r="U100" s="517"/>
      <c r="V100" s="517"/>
    </row>
    <row r="101" ht="15.75" customHeight="1">
      <c r="A101" s="517"/>
      <c r="B101" s="518"/>
      <c r="C101" s="519"/>
      <c r="D101" s="519"/>
      <c r="E101" s="517"/>
      <c r="F101" s="517"/>
      <c r="G101" s="517"/>
      <c r="H101" s="517"/>
      <c r="I101" s="517"/>
      <c r="J101" s="517"/>
      <c r="K101" s="517"/>
      <c r="L101" s="517"/>
      <c r="M101" s="517"/>
      <c r="N101" s="517"/>
      <c r="O101" s="517"/>
      <c r="P101" s="517"/>
      <c r="Q101" s="517"/>
      <c r="R101" s="517"/>
      <c r="S101" s="517"/>
      <c r="T101" s="517"/>
      <c r="U101" s="517"/>
      <c r="V101" s="517"/>
    </row>
    <row r="102" ht="15.75" customHeight="1">
      <c r="A102" s="517"/>
      <c r="B102" s="518"/>
      <c r="C102" s="519"/>
      <c r="D102" s="519"/>
      <c r="E102" s="517"/>
      <c r="F102" s="517"/>
      <c r="G102" s="517"/>
      <c r="H102" s="517"/>
      <c r="I102" s="517"/>
      <c r="J102" s="517"/>
      <c r="K102" s="517"/>
      <c r="L102" s="517"/>
      <c r="M102" s="517"/>
      <c r="N102" s="517"/>
      <c r="O102" s="517"/>
      <c r="P102" s="517"/>
      <c r="Q102" s="517"/>
      <c r="R102" s="517"/>
      <c r="S102" s="517"/>
      <c r="T102" s="517"/>
      <c r="U102" s="517"/>
      <c r="V102" s="517"/>
    </row>
    <row r="103" ht="15.75" customHeight="1">
      <c r="A103" s="517"/>
      <c r="B103" s="518"/>
      <c r="C103" s="519"/>
      <c r="D103" s="519"/>
      <c r="E103" s="517"/>
      <c r="F103" s="517"/>
      <c r="G103" s="517"/>
      <c r="H103" s="517"/>
      <c r="I103" s="517"/>
      <c r="J103" s="517"/>
      <c r="K103" s="517"/>
      <c r="L103" s="517"/>
      <c r="M103" s="517"/>
      <c r="N103" s="517"/>
      <c r="O103" s="517"/>
      <c r="P103" s="517"/>
      <c r="Q103" s="517"/>
      <c r="R103" s="517"/>
      <c r="S103" s="517"/>
      <c r="T103" s="517"/>
      <c r="U103" s="517"/>
      <c r="V103" s="517"/>
    </row>
    <row r="104" ht="15.75" customHeight="1">
      <c r="A104" s="517"/>
      <c r="B104" s="518"/>
      <c r="C104" s="519"/>
      <c r="D104" s="519"/>
      <c r="E104" s="517"/>
      <c r="F104" s="517"/>
      <c r="G104" s="517"/>
      <c r="H104" s="517"/>
      <c r="I104" s="517"/>
      <c r="J104" s="517"/>
      <c r="K104" s="517"/>
      <c r="L104" s="517"/>
      <c r="M104" s="517"/>
      <c r="N104" s="517"/>
      <c r="O104" s="517"/>
      <c r="P104" s="517"/>
      <c r="Q104" s="517"/>
      <c r="R104" s="517"/>
      <c r="S104" s="517"/>
      <c r="T104" s="517"/>
      <c r="U104" s="517"/>
      <c r="V104" s="517"/>
    </row>
    <row r="105" ht="15.75" customHeight="1">
      <c r="A105" s="517"/>
      <c r="B105" s="518"/>
      <c r="C105" s="519"/>
      <c r="D105" s="519"/>
      <c r="E105" s="517"/>
      <c r="F105" s="517"/>
      <c r="G105" s="517"/>
      <c r="H105" s="517"/>
      <c r="I105" s="517"/>
      <c r="J105" s="517"/>
      <c r="K105" s="517"/>
      <c r="L105" s="517"/>
      <c r="M105" s="517"/>
      <c r="N105" s="517"/>
      <c r="O105" s="517"/>
      <c r="P105" s="517"/>
      <c r="Q105" s="517"/>
      <c r="R105" s="517"/>
      <c r="S105" s="517"/>
      <c r="T105" s="517"/>
      <c r="U105" s="517"/>
      <c r="V105" s="517"/>
    </row>
    <row r="106" ht="15.75" customHeight="1">
      <c r="A106" s="517"/>
      <c r="B106" s="518"/>
      <c r="C106" s="519"/>
      <c r="D106" s="519"/>
      <c r="E106" s="517"/>
      <c r="F106" s="517"/>
      <c r="G106" s="517"/>
      <c r="H106" s="517"/>
      <c r="I106" s="517"/>
      <c r="J106" s="517"/>
      <c r="K106" s="517"/>
      <c r="L106" s="517"/>
      <c r="M106" s="517"/>
      <c r="N106" s="517"/>
      <c r="O106" s="517"/>
      <c r="P106" s="517"/>
      <c r="Q106" s="517"/>
      <c r="R106" s="517"/>
      <c r="S106" s="517"/>
      <c r="T106" s="517"/>
      <c r="U106" s="517"/>
      <c r="V106" s="517"/>
    </row>
    <row r="107" ht="15.75" customHeight="1">
      <c r="A107" s="517"/>
      <c r="B107" s="518"/>
      <c r="C107" s="519"/>
      <c r="D107" s="519"/>
      <c r="E107" s="517"/>
      <c r="F107" s="517"/>
      <c r="G107" s="517"/>
      <c r="H107" s="517"/>
      <c r="I107" s="517"/>
      <c r="J107" s="517"/>
      <c r="K107" s="517"/>
      <c r="L107" s="517"/>
      <c r="M107" s="517"/>
      <c r="N107" s="517"/>
      <c r="O107" s="517"/>
      <c r="P107" s="517"/>
      <c r="Q107" s="517"/>
      <c r="R107" s="517"/>
      <c r="S107" s="517"/>
      <c r="T107" s="517"/>
      <c r="U107" s="517"/>
      <c r="V107" s="517"/>
    </row>
    <row r="108" ht="15.75" customHeight="1">
      <c r="A108" s="517"/>
      <c r="B108" s="518"/>
      <c r="C108" s="519"/>
      <c r="D108" s="519"/>
      <c r="E108" s="517"/>
      <c r="F108" s="517"/>
      <c r="G108" s="517"/>
      <c r="H108" s="517"/>
      <c r="I108" s="517"/>
      <c r="J108" s="517"/>
      <c r="K108" s="517"/>
      <c r="L108" s="517"/>
      <c r="M108" s="517"/>
      <c r="N108" s="517"/>
      <c r="O108" s="517"/>
      <c r="P108" s="517"/>
      <c r="Q108" s="517"/>
      <c r="R108" s="517"/>
      <c r="S108" s="517"/>
      <c r="T108" s="517"/>
      <c r="U108" s="517"/>
      <c r="V108" s="517"/>
    </row>
    <row r="109" ht="15.75" customHeight="1">
      <c r="A109" s="517"/>
      <c r="B109" s="518"/>
      <c r="C109" s="519"/>
      <c r="D109" s="519"/>
      <c r="E109" s="517"/>
      <c r="F109" s="517"/>
      <c r="G109" s="517"/>
      <c r="H109" s="517"/>
      <c r="I109" s="517"/>
      <c r="J109" s="517"/>
      <c r="K109" s="517"/>
      <c r="L109" s="517"/>
      <c r="M109" s="517"/>
      <c r="N109" s="517"/>
      <c r="O109" s="517"/>
      <c r="P109" s="517"/>
      <c r="Q109" s="517"/>
      <c r="R109" s="517"/>
      <c r="S109" s="517"/>
      <c r="T109" s="517"/>
      <c r="U109" s="517"/>
      <c r="V109" s="517"/>
    </row>
    <row r="110" ht="15.75" customHeight="1">
      <c r="A110" s="517"/>
      <c r="B110" s="518"/>
      <c r="C110" s="519"/>
      <c r="D110" s="519"/>
      <c r="E110" s="517"/>
      <c r="F110" s="517"/>
      <c r="G110" s="517"/>
      <c r="H110" s="517"/>
      <c r="I110" s="517"/>
      <c r="J110" s="517"/>
      <c r="K110" s="517"/>
      <c r="L110" s="517"/>
      <c r="M110" s="517"/>
      <c r="N110" s="517"/>
      <c r="O110" s="517"/>
      <c r="P110" s="517"/>
      <c r="Q110" s="517"/>
      <c r="R110" s="517"/>
      <c r="S110" s="517"/>
      <c r="T110" s="517"/>
      <c r="U110" s="517"/>
      <c r="V110" s="517"/>
    </row>
    <row r="111" ht="15.75" customHeight="1">
      <c r="A111" s="517"/>
      <c r="B111" s="518"/>
      <c r="C111" s="519"/>
      <c r="D111" s="519"/>
      <c r="E111" s="517"/>
      <c r="F111" s="517"/>
      <c r="G111" s="517"/>
      <c r="H111" s="517"/>
      <c r="I111" s="517"/>
      <c r="J111" s="517"/>
      <c r="K111" s="517"/>
      <c r="L111" s="517"/>
      <c r="M111" s="517"/>
      <c r="N111" s="517"/>
      <c r="O111" s="517"/>
      <c r="P111" s="517"/>
      <c r="Q111" s="517"/>
      <c r="R111" s="517"/>
      <c r="S111" s="517"/>
      <c r="T111" s="517"/>
      <c r="U111" s="517"/>
      <c r="V111" s="517"/>
    </row>
    <row r="112" ht="15.75" customHeight="1">
      <c r="A112" s="517"/>
      <c r="B112" s="518"/>
      <c r="C112" s="519"/>
      <c r="D112" s="519"/>
      <c r="E112" s="517"/>
      <c r="F112" s="517"/>
      <c r="G112" s="517"/>
      <c r="H112" s="517"/>
      <c r="I112" s="517"/>
      <c r="J112" s="517"/>
      <c r="K112" s="517"/>
      <c r="L112" s="517"/>
      <c r="M112" s="517"/>
      <c r="N112" s="517"/>
      <c r="O112" s="517"/>
      <c r="P112" s="517"/>
      <c r="Q112" s="517"/>
      <c r="R112" s="517"/>
      <c r="S112" s="517"/>
      <c r="T112" s="517"/>
      <c r="U112" s="517"/>
      <c r="V112" s="517"/>
    </row>
    <row r="113" ht="15.75" customHeight="1">
      <c r="A113" s="517"/>
      <c r="B113" s="518"/>
      <c r="C113" s="519"/>
      <c r="D113" s="519"/>
      <c r="E113" s="517"/>
      <c r="F113" s="517"/>
      <c r="G113" s="517"/>
      <c r="H113" s="517"/>
      <c r="I113" s="517"/>
      <c r="J113" s="517"/>
      <c r="K113" s="517"/>
      <c r="L113" s="517"/>
      <c r="M113" s="517"/>
      <c r="N113" s="517"/>
      <c r="O113" s="517"/>
      <c r="P113" s="517"/>
      <c r="Q113" s="517"/>
      <c r="R113" s="517"/>
      <c r="S113" s="517"/>
      <c r="T113" s="517"/>
      <c r="U113" s="517"/>
      <c r="V113" s="517"/>
    </row>
    <row r="114" ht="15.75" customHeight="1">
      <c r="A114" s="517"/>
      <c r="B114" s="518"/>
      <c r="C114" s="519"/>
      <c r="D114" s="519"/>
      <c r="E114" s="517"/>
      <c r="F114" s="517"/>
      <c r="G114" s="517"/>
      <c r="H114" s="517"/>
      <c r="I114" s="517"/>
      <c r="J114" s="517"/>
      <c r="K114" s="517"/>
      <c r="L114" s="517"/>
      <c r="M114" s="517"/>
      <c r="N114" s="517"/>
      <c r="O114" s="517"/>
      <c r="P114" s="517"/>
      <c r="Q114" s="517"/>
      <c r="R114" s="517"/>
      <c r="S114" s="517"/>
      <c r="T114" s="517"/>
      <c r="U114" s="517"/>
      <c r="V114" s="517"/>
    </row>
    <row r="115" ht="15.75" customHeight="1">
      <c r="A115" s="517"/>
      <c r="B115" s="518"/>
      <c r="C115" s="519"/>
      <c r="D115" s="519"/>
      <c r="E115" s="517"/>
      <c r="F115" s="517"/>
      <c r="G115" s="517"/>
      <c r="H115" s="517"/>
      <c r="I115" s="517"/>
      <c r="J115" s="517"/>
      <c r="K115" s="517"/>
      <c r="L115" s="517"/>
      <c r="M115" s="517"/>
      <c r="N115" s="517"/>
      <c r="O115" s="517"/>
      <c r="P115" s="517"/>
      <c r="Q115" s="517"/>
      <c r="R115" s="517"/>
      <c r="S115" s="517"/>
      <c r="T115" s="517"/>
      <c r="U115" s="517"/>
      <c r="V115" s="517"/>
    </row>
    <row r="116" ht="15.75" customHeight="1">
      <c r="A116" s="517"/>
      <c r="B116" s="518"/>
      <c r="C116" s="519"/>
      <c r="D116" s="519"/>
      <c r="E116" s="517"/>
      <c r="F116" s="517"/>
      <c r="G116" s="517"/>
      <c r="H116" s="517"/>
      <c r="I116" s="517"/>
      <c r="J116" s="517"/>
      <c r="K116" s="517"/>
      <c r="L116" s="517"/>
      <c r="M116" s="517"/>
      <c r="N116" s="517"/>
      <c r="O116" s="517"/>
      <c r="P116" s="517"/>
      <c r="Q116" s="517"/>
      <c r="R116" s="517"/>
      <c r="S116" s="517"/>
      <c r="T116" s="517"/>
      <c r="U116" s="517"/>
      <c r="V116" s="517"/>
    </row>
    <row r="117" ht="15.75" customHeight="1">
      <c r="A117" s="517"/>
      <c r="B117" s="518"/>
      <c r="C117" s="519"/>
      <c r="D117" s="519"/>
      <c r="E117" s="517"/>
      <c r="F117" s="517"/>
      <c r="G117" s="517"/>
      <c r="H117" s="517"/>
      <c r="I117" s="517"/>
      <c r="J117" s="517"/>
      <c r="K117" s="517"/>
      <c r="L117" s="517"/>
      <c r="M117" s="517"/>
      <c r="N117" s="517"/>
      <c r="O117" s="517"/>
      <c r="P117" s="517"/>
      <c r="Q117" s="517"/>
      <c r="R117" s="517"/>
      <c r="S117" s="517"/>
      <c r="T117" s="517"/>
      <c r="U117" s="517"/>
      <c r="V117" s="517"/>
    </row>
    <row r="118" ht="15.75" customHeight="1">
      <c r="A118" s="517"/>
      <c r="B118" s="518"/>
      <c r="C118" s="519"/>
      <c r="D118" s="519"/>
      <c r="E118" s="517"/>
      <c r="F118" s="517"/>
      <c r="G118" s="517"/>
      <c r="H118" s="517"/>
      <c r="I118" s="517"/>
      <c r="J118" s="517"/>
      <c r="K118" s="517"/>
      <c r="L118" s="517"/>
      <c r="M118" s="517"/>
      <c r="N118" s="517"/>
      <c r="O118" s="517"/>
      <c r="P118" s="517"/>
      <c r="Q118" s="517"/>
      <c r="R118" s="517"/>
      <c r="S118" s="517"/>
      <c r="T118" s="517"/>
      <c r="U118" s="517"/>
      <c r="V118" s="517"/>
    </row>
    <row r="119" ht="15.75" customHeight="1">
      <c r="A119" s="517"/>
      <c r="B119" s="518"/>
      <c r="C119" s="519"/>
      <c r="D119" s="519"/>
      <c r="E119" s="517"/>
      <c r="F119" s="517"/>
      <c r="G119" s="517"/>
      <c r="H119" s="517"/>
      <c r="I119" s="517"/>
      <c r="J119" s="517"/>
      <c r="K119" s="517"/>
      <c r="L119" s="517"/>
      <c r="M119" s="517"/>
      <c r="N119" s="517"/>
      <c r="O119" s="517"/>
      <c r="P119" s="517"/>
      <c r="Q119" s="517"/>
      <c r="R119" s="517"/>
      <c r="S119" s="517"/>
      <c r="T119" s="517"/>
      <c r="U119" s="517"/>
      <c r="V119" s="517"/>
    </row>
    <row r="120" ht="15.75" customHeight="1">
      <c r="A120" s="517"/>
      <c r="B120" s="518"/>
      <c r="C120" s="519"/>
      <c r="D120" s="519"/>
      <c r="E120" s="517"/>
      <c r="F120" s="517"/>
      <c r="G120" s="517"/>
      <c r="H120" s="517"/>
      <c r="I120" s="517"/>
      <c r="J120" s="517"/>
      <c r="K120" s="517"/>
      <c r="L120" s="517"/>
      <c r="M120" s="517"/>
      <c r="N120" s="517"/>
      <c r="O120" s="517"/>
      <c r="P120" s="517"/>
      <c r="Q120" s="517"/>
      <c r="R120" s="517"/>
      <c r="S120" s="517"/>
      <c r="T120" s="517"/>
      <c r="U120" s="517"/>
      <c r="V120" s="517"/>
    </row>
    <row r="121" ht="15.75" customHeight="1">
      <c r="A121" s="517"/>
      <c r="B121" s="518"/>
      <c r="C121" s="519"/>
      <c r="D121" s="519"/>
      <c r="E121" s="517"/>
      <c r="F121" s="517"/>
      <c r="G121" s="517"/>
      <c r="H121" s="517"/>
      <c r="I121" s="517"/>
      <c r="J121" s="517"/>
      <c r="K121" s="517"/>
      <c r="L121" s="517"/>
      <c r="M121" s="517"/>
      <c r="N121" s="517"/>
      <c r="O121" s="517"/>
      <c r="P121" s="517"/>
      <c r="Q121" s="517"/>
      <c r="R121" s="517"/>
      <c r="S121" s="517"/>
      <c r="T121" s="517"/>
      <c r="U121" s="517"/>
      <c r="V121" s="517"/>
    </row>
    <row r="122" ht="15.75" customHeight="1">
      <c r="A122" s="517"/>
      <c r="B122" s="518"/>
      <c r="C122" s="519"/>
      <c r="D122" s="519"/>
      <c r="E122" s="517"/>
      <c r="F122" s="517"/>
      <c r="G122" s="517"/>
      <c r="H122" s="517"/>
      <c r="I122" s="517"/>
      <c r="J122" s="517"/>
      <c r="K122" s="517"/>
      <c r="L122" s="517"/>
      <c r="M122" s="517"/>
      <c r="N122" s="517"/>
      <c r="O122" s="517"/>
      <c r="P122" s="517"/>
      <c r="Q122" s="517"/>
      <c r="R122" s="517"/>
      <c r="S122" s="517"/>
      <c r="T122" s="517"/>
      <c r="U122" s="517"/>
      <c r="V122" s="517"/>
    </row>
    <row r="123" ht="15.75" customHeight="1">
      <c r="A123" s="517"/>
      <c r="B123" s="518"/>
      <c r="C123" s="519"/>
      <c r="D123" s="519"/>
      <c r="E123" s="517"/>
      <c r="F123" s="517"/>
      <c r="G123" s="517"/>
      <c r="H123" s="517"/>
      <c r="I123" s="517"/>
      <c r="J123" s="517"/>
      <c r="K123" s="517"/>
      <c r="L123" s="517"/>
      <c r="M123" s="517"/>
      <c r="N123" s="517"/>
      <c r="O123" s="517"/>
      <c r="P123" s="517"/>
      <c r="Q123" s="517"/>
      <c r="R123" s="517"/>
      <c r="S123" s="517"/>
      <c r="T123" s="517"/>
      <c r="U123" s="517"/>
      <c r="V123" s="517"/>
    </row>
    <row r="124" ht="15.75" customHeight="1">
      <c r="A124" s="517"/>
      <c r="B124" s="518"/>
      <c r="C124" s="519"/>
      <c r="D124" s="519"/>
      <c r="E124" s="517"/>
      <c r="F124" s="517"/>
      <c r="G124" s="517"/>
      <c r="H124" s="517"/>
      <c r="I124" s="517"/>
      <c r="J124" s="517"/>
      <c r="K124" s="517"/>
      <c r="L124" s="517"/>
      <c r="M124" s="517"/>
      <c r="N124" s="517"/>
      <c r="O124" s="517"/>
      <c r="P124" s="517"/>
      <c r="Q124" s="517"/>
      <c r="R124" s="517"/>
      <c r="S124" s="517"/>
      <c r="T124" s="517"/>
      <c r="U124" s="517"/>
      <c r="V124" s="517"/>
    </row>
    <row r="125" ht="15.75" customHeight="1">
      <c r="A125" s="517"/>
      <c r="B125" s="518"/>
      <c r="C125" s="519"/>
      <c r="D125" s="519"/>
      <c r="E125" s="517"/>
      <c r="F125" s="517"/>
      <c r="G125" s="517"/>
      <c r="H125" s="517"/>
      <c r="I125" s="517"/>
      <c r="J125" s="517"/>
      <c r="K125" s="517"/>
      <c r="L125" s="517"/>
      <c r="M125" s="517"/>
      <c r="N125" s="517"/>
      <c r="O125" s="517"/>
      <c r="P125" s="517"/>
      <c r="Q125" s="517"/>
      <c r="R125" s="517"/>
      <c r="S125" s="517"/>
      <c r="T125" s="517"/>
      <c r="U125" s="517"/>
      <c r="V125" s="517"/>
    </row>
    <row r="126" ht="15.75" customHeight="1">
      <c r="A126" s="517"/>
      <c r="B126" s="518"/>
      <c r="C126" s="519"/>
      <c r="D126" s="519"/>
      <c r="E126" s="517"/>
      <c r="F126" s="517"/>
      <c r="G126" s="517"/>
      <c r="H126" s="517"/>
      <c r="I126" s="517"/>
      <c r="J126" s="517"/>
      <c r="K126" s="517"/>
      <c r="L126" s="517"/>
      <c r="M126" s="517"/>
      <c r="N126" s="517"/>
      <c r="O126" s="517"/>
      <c r="P126" s="517"/>
      <c r="Q126" s="517"/>
      <c r="R126" s="517"/>
      <c r="S126" s="517"/>
      <c r="T126" s="517"/>
      <c r="U126" s="517"/>
      <c r="V126" s="517"/>
    </row>
    <row r="127" ht="15.75" customHeight="1">
      <c r="A127" s="517"/>
      <c r="B127" s="518"/>
      <c r="C127" s="519"/>
      <c r="D127" s="519"/>
      <c r="E127" s="517"/>
      <c r="F127" s="517"/>
      <c r="G127" s="517"/>
      <c r="H127" s="517"/>
      <c r="I127" s="517"/>
      <c r="J127" s="517"/>
      <c r="K127" s="517"/>
      <c r="L127" s="517"/>
      <c r="M127" s="517"/>
      <c r="N127" s="517"/>
      <c r="O127" s="517"/>
      <c r="P127" s="517"/>
      <c r="Q127" s="517"/>
      <c r="R127" s="517"/>
      <c r="S127" s="517"/>
      <c r="T127" s="517"/>
      <c r="U127" s="517"/>
      <c r="V127" s="517"/>
    </row>
    <row r="128" ht="15.75" customHeight="1">
      <c r="A128" s="517"/>
      <c r="B128" s="518"/>
      <c r="C128" s="519"/>
      <c r="D128" s="519"/>
      <c r="E128" s="517"/>
      <c r="F128" s="517"/>
      <c r="G128" s="517"/>
      <c r="H128" s="517"/>
      <c r="I128" s="517"/>
      <c r="J128" s="517"/>
      <c r="K128" s="517"/>
      <c r="L128" s="517"/>
      <c r="M128" s="517"/>
      <c r="N128" s="517"/>
      <c r="O128" s="517"/>
      <c r="P128" s="517"/>
      <c r="Q128" s="517"/>
      <c r="R128" s="517"/>
      <c r="S128" s="517"/>
      <c r="T128" s="517"/>
      <c r="U128" s="517"/>
      <c r="V128" s="517"/>
    </row>
    <row r="129" ht="15.75" customHeight="1">
      <c r="A129" s="517"/>
      <c r="B129" s="518"/>
      <c r="C129" s="519"/>
      <c r="D129" s="519"/>
      <c r="E129" s="517"/>
      <c r="F129" s="517"/>
      <c r="G129" s="517"/>
      <c r="H129" s="517"/>
      <c r="I129" s="517"/>
      <c r="J129" s="517"/>
      <c r="K129" s="517"/>
      <c r="L129" s="517"/>
      <c r="M129" s="517"/>
      <c r="N129" s="517"/>
      <c r="O129" s="517"/>
      <c r="P129" s="517"/>
      <c r="Q129" s="517"/>
      <c r="R129" s="517"/>
      <c r="S129" s="517"/>
      <c r="T129" s="517"/>
      <c r="U129" s="517"/>
      <c r="V129" s="517"/>
    </row>
    <row r="130" ht="15.75" customHeight="1">
      <c r="A130" s="517"/>
      <c r="B130" s="518"/>
      <c r="C130" s="519"/>
      <c r="D130" s="519"/>
      <c r="E130" s="517"/>
      <c r="F130" s="517"/>
      <c r="G130" s="517"/>
      <c r="H130" s="517"/>
      <c r="I130" s="517"/>
      <c r="J130" s="517"/>
      <c r="K130" s="517"/>
      <c r="L130" s="517"/>
      <c r="M130" s="517"/>
      <c r="N130" s="517"/>
      <c r="O130" s="517"/>
      <c r="P130" s="517"/>
      <c r="Q130" s="517"/>
      <c r="R130" s="517"/>
      <c r="S130" s="517"/>
      <c r="T130" s="517"/>
      <c r="U130" s="517"/>
      <c r="V130" s="517"/>
    </row>
    <row r="131" ht="15.75" customHeight="1">
      <c r="A131" s="517"/>
      <c r="B131" s="518"/>
      <c r="C131" s="519"/>
      <c r="D131" s="519"/>
      <c r="E131" s="517"/>
      <c r="F131" s="517"/>
      <c r="G131" s="517"/>
      <c r="H131" s="517"/>
      <c r="I131" s="517"/>
      <c r="J131" s="517"/>
      <c r="K131" s="517"/>
      <c r="L131" s="517"/>
      <c r="M131" s="517"/>
      <c r="N131" s="517"/>
      <c r="O131" s="517"/>
      <c r="P131" s="517"/>
      <c r="Q131" s="517"/>
      <c r="R131" s="517"/>
      <c r="S131" s="517"/>
      <c r="T131" s="517"/>
      <c r="U131" s="517"/>
      <c r="V131" s="517"/>
    </row>
    <row r="132" ht="15.75" customHeight="1">
      <c r="A132" s="517"/>
      <c r="B132" s="518"/>
      <c r="C132" s="519"/>
      <c r="D132" s="519"/>
      <c r="E132" s="517"/>
      <c r="F132" s="517"/>
      <c r="G132" s="517"/>
      <c r="H132" s="517"/>
      <c r="I132" s="517"/>
      <c r="J132" s="517"/>
      <c r="K132" s="517"/>
      <c r="L132" s="517"/>
      <c r="M132" s="517"/>
      <c r="N132" s="517"/>
      <c r="O132" s="517"/>
      <c r="P132" s="517"/>
      <c r="Q132" s="517"/>
      <c r="R132" s="517"/>
      <c r="S132" s="517"/>
      <c r="T132" s="517"/>
      <c r="U132" s="517"/>
      <c r="V132" s="517"/>
    </row>
    <row r="133" ht="15.75" customHeight="1">
      <c r="A133" s="517"/>
      <c r="B133" s="518"/>
      <c r="C133" s="519"/>
      <c r="D133" s="519"/>
      <c r="E133" s="517"/>
      <c r="F133" s="517"/>
      <c r="G133" s="517"/>
      <c r="H133" s="517"/>
      <c r="I133" s="517"/>
      <c r="J133" s="517"/>
      <c r="K133" s="517"/>
      <c r="L133" s="517"/>
      <c r="M133" s="517"/>
      <c r="N133" s="517"/>
      <c r="O133" s="517"/>
      <c r="P133" s="517"/>
      <c r="Q133" s="517"/>
      <c r="R133" s="517"/>
      <c r="S133" s="517"/>
      <c r="T133" s="517"/>
      <c r="U133" s="517"/>
      <c r="V133" s="517"/>
    </row>
    <row r="134" ht="15.75" customHeight="1">
      <c r="A134" s="517"/>
      <c r="B134" s="518"/>
      <c r="C134" s="519"/>
      <c r="D134" s="519"/>
      <c r="E134" s="517"/>
      <c r="F134" s="517"/>
      <c r="G134" s="517"/>
      <c r="H134" s="517"/>
      <c r="I134" s="517"/>
      <c r="J134" s="517"/>
      <c r="K134" s="517"/>
      <c r="L134" s="517"/>
      <c r="M134" s="517"/>
      <c r="N134" s="517"/>
      <c r="O134" s="517"/>
      <c r="P134" s="517"/>
      <c r="Q134" s="517"/>
      <c r="R134" s="517"/>
      <c r="S134" s="517"/>
      <c r="T134" s="517"/>
      <c r="U134" s="517"/>
      <c r="V134" s="517"/>
    </row>
    <row r="135" ht="15.75" customHeight="1">
      <c r="A135" s="517"/>
      <c r="B135" s="518"/>
      <c r="C135" s="519"/>
      <c r="D135" s="519"/>
      <c r="E135" s="517"/>
      <c r="F135" s="517"/>
      <c r="G135" s="517"/>
      <c r="H135" s="517"/>
      <c r="I135" s="517"/>
      <c r="J135" s="517"/>
      <c r="K135" s="517"/>
      <c r="L135" s="517"/>
      <c r="M135" s="517"/>
      <c r="N135" s="517"/>
      <c r="O135" s="517"/>
      <c r="P135" s="517"/>
      <c r="Q135" s="517"/>
      <c r="R135" s="517"/>
      <c r="S135" s="517"/>
      <c r="T135" s="517"/>
      <c r="U135" s="517"/>
      <c r="V135" s="517"/>
    </row>
    <row r="136" ht="15.75" customHeight="1">
      <c r="A136" s="517"/>
      <c r="B136" s="518"/>
      <c r="C136" s="519"/>
      <c r="D136" s="519"/>
      <c r="E136" s="517"/>
      <c r="F136" s="517"/>
      <c r="G136" s="517"/>
      <c r="H136" s="517"/>
      <c r="I136" s="517"/>
      <c r="J136" s="517"/>
      <c r="K136" s="517"/>
      <c r="L136" s="517"/>
      <c r="M136" s="517"/>
      <c r="N136" s="517"/>
      <c r="O136" s="517"/>
      <c r="P136" s="517"/>
      <c r="Q136" s="517"/>
      <c r="R136" s="517"/>
      <c r="S136" s="517"/>
      <c r="T136" s="517"/>
      <c r="U136" s="517"/>
      <c r="V136" s="517"/>
    </row>
    <row r="137" ht="15.75" customHeight="1">
      <c r="A137" s="517"/>
      <c r="B137" s="518"/>
      <c r="C137" s="519"/>
      <c r="D137" s="519"/>
      <c r="E137" s="517"/>
      <c r="F137" s="517"/>
      <c r="G137" s="517"/>
      <c r="H137" s="517"/>
      <c r="I137" s="517"/>
      <c r="J137" s="517"/>
      <c r="K137" s="517"/>
      <c r="L137" s="517"/>
      <c r="M137" s="517"/>
      <c r="N137" s="517"/>
      <c r="O137" s="517"/>
      <c r="P137" s="517"/>
      <c r="Q137" s="517"/>
      <c r="R137" s="517"/>
      <c r="S137" s="517"/>
      <c r="T137" s="517"/>
      <c r="U137" s="517"/>
      <c r="V137" s="517"/>
    </row>
    <row r="138" ht="15.75" customHeight="1">
      <c r="A138" s="517"/>
      <c r="B138" s="518"/>
      <c r="C138" s="519"/>
      <c r="D138" s="519"/>
      <c r="E138" s="517"/>
      <c r="F138" s="517"/>
      <c r="G138" s="517"/>
      <c r="H138" s="517"/>
      <c r="I138" s="517"/>
      <c r="J138" s="517"/>
      <c r="K138" s="517"/>
      <c r="L138" s="517"/>
      <c r="M138" s="517"/>
      <c r="N138" s="517"/>
      <c r="O138" s="517"/>
      <c r="P138" s="517"/>
      <c r="Q138" s="517"/>
      <c r="R138" s="517"/>
      <c r="S138" s="517"/>
      <c r="T138" s="517"/>
      <c r="U138" s="517"/>
      <c r="V138" s="517"/>
    </row>
    <row r="139" ht="15.75" customHeight="1">
      <c r="A139" s="517"/>
      <c r="B139" s="518"/>
      <c r="C139" s="519"/>
      <c r="D139" s="519"/>
      <c r="E139" s="517"/>
      <c r="F139" s="517"/>
      <c r="G139" s="517"/>
      <c r="H139" s="517"/>
      <c r="I139" s="517"/>
      <c r="J139" s="517"/>
      <c r="K139" s="517"/>
      <c r="L139" s="517"/>
      <c r="M139" s="517"/>
      <c r="N139" s="517"/>
      <c r="O139" s="517"/>
      <c r="P139" s="517"/>
      <c r="Q139" s="517"/>
      <c r="R139" s="517"/>
      <c r="S139" s="517"/>
      <c r="T139" s="517"/>
      <c r="U139" s="517"/>
      <c r="V139" s="517"/>
    </row>
    <row r="140" ht="15.75" customHeight="1">
      <c r="A140" s="517"/>
      <c r="B140" s="518"/>
      <c r="C140" s="519"/>
      <c r="D140" s="519"/>
      <c r="E140" s="517"/>
      <c r="F140" s="517"/>
      <c r="G140" s="517"/>
      <c r="H140" s="517"/>
      <c r="I140" s="517"/>
      <c r="J140" s="517"/>
      <c r="K140" s="517"/>
      <c r="L140" s="517"/>
      <c r="M140" s="517"/>
      <c r="N140" s="517"/>
      <c r="O140" s="517"/>
      <c r="P140" s="517"/>
      <c r="Q140" s="517"/>
      <c r="R140" s="517"/>
      <c r="S140" s="517"/>
      <c r="T140" s="517"/>
      <c r="U140" s="517"/>
      <c r="V140" s="517"/>
    </row>
    <row r="141" ht="15.75" customHeight="1">
      <c r="A141" s="517"/>
      <c r="B141" s="518"/>
      <c r="C141" s="519"/>
      <c r="D141" s="519"/>
      <c r="E141" s="517"/>
      <c r="F141" s="517"/>
      <c r="G141" s="517"/>
      <c r="H141" s="517"/>
      <c r="I141" s="517"/>
      <c r="J141" s="517"/>
      <c r="K141" s="517"/>
      <c r="L141" s="517"/>
      <c r="M141" s="517"/>
      <c r="N141" s="517"/>
      <c r="O141" s="517"/>
      <c r="P141" s="517"/>
      <c r="Q141" s="517"/>
      <c r="R141" s="517"/>
      <c r="S141" s="517"/>
      <c r="T141" s="517"/>
      <c r="U141" s="517"/>
      <c r="V141" s="517"/>
    </row>
    <row r="142" ht="15.75" customHeight="1">
      <c r="A142" s="517"/>
      <c r="B142" s="518"/>
      <c r="C142" s="519"/>
      <c r="D142" s="519"/>
      <c r="E142" s="517"/>
      <c r="F142" s="517"/>
      <c r="G142" s="517"/>
      <c r="H142" s="517"/>
      <c r="I142" s="517"/>
      <c r="J142" s="517"/>
      <c r="K142" s="517"/>
      <c r="L142" s="517"/>
      <c r="M142" s="517"/>
      <c r="N142" s="517"/>
      <c r="O142" s="517"/>
      <c r="P142" s="517"/>
      <c r="Q142" s="517"/>
      <c r="R142" s="517"/>
      <c r="S142" s="517"/>
      <c r="T142" s="517"/>
      <c r="U142" s="517"/>
      <c r="V142" s="517"/>
    </row>
    <row r="143" ht="15.75" customHeight="1">
      <c r="A143" s="517"/>
      <c r="B143" s="518"/>
      <c r="C143" s="519"/>
      <c r="D143" s="519"/>
      <c r="E143" s="517"/>
      <c r="F143" s="517"/>
      <c r="G143" s="517"/>
      <c r="H143" s="517"/>
      <c r="I143" s="517"/>
      <c r="J143" s="517"/>
      <c r="K143" s="517"/>
      <c r="L143" s="517"/>
      <c r="M143" s="517"/>
      <c r="N143" s="517"/>
      <c r="O143" s="517"/>
      <c r="P143" s="517"/>
      <c r="Q143" s="517"/>
      <c r="R143" s="517"/>
      <c r="S143" s="517"/>
      <c r="T143" s="517"/>
      <c r="U143" s="517"/>
      <c r="V143" s="517"/>
    </row>
    <row r="144" ht="15.75" customHeight="1">
      <c r="A144" s="517"/>
      <c r="B144" s="518"/>
      <c r="C144" s="519"/>
      <c r="D144" s="519"/>
      <c r="E144" s="517"/>
      <c r="F144" s="517"/>
      <c r="G144" s="517"/>
      <c r="H144" s="517"/>
      <c r="I144" s="517"/>
      <c r="J144" s="517"/>
      <c r="K144" s="517"/>
      <c r="L144" s="517"/>
      <c r="M144" s="517"/>
      <c r="N144" s="517"/>
      <c r="O144" s="517"/>
      <c r="P144" s="517"/>
      <c r="Q144" s="517"/>
      <c r="R144" s="517"/>
      <c r="S144" s="517"/>
      <c r="T144" s="517"/>
      <c r="U144" s="517"/>
      <c r="V144" s="517"/>
    </row>
    <row r="145" ht="15.75" customHeight="1">
      <c r="A145" s="517"/>
      <c r="B145" s="518"/>
      <c r="C145" s="519"/>
      <c r="D145" s="519"/>
      <c r="E145" s="517"/>
      <c r="F145" s="517"/>
      <c r="G145" s="517"/>
      <c r="H145" s="517"/>
      <c r="I145" s="517"/>
      <c r="J145" s="517"/>
      <c r="K145" s="517"/>
      <c r="L145" s="517"/>
      <c r="M145" s="517"/>
      <c r="N145" s="517"/>
      <c r="O145" s="517"/>
      <c r="P145" s="517"/>
      <c r="Q145" s="517"/>
      <c r="R145" s="517"/>
      <c r="S145" s="517"/>
      <c r="T145" s="517"/>
      <c r="U145" s="517"/>
      <c r="V145" s="517"/>
    </row>
    <row r="146" ht="15.75" customHeight="1">
      <c r="A146" s="517"/>
      <c r="B146" s="518"/>
      <c r="C146" s="519"/>
      <c r="D146" s="519"/>
      <c r="E146" s="517"/>
      <c r="F146" s="517"/>
      <c r="G146" s="517"/>
      <c r="H146" s="517"/>
      <c r="I146" s="517"/>
      <c r="J146" s="517"/>
      <c r="K146" s="517"/>
      <c r="L146" s="517"/>
      <c r="M146" s="517"/>
      <c r="N146" s="517"/>
      <c r="O146" s="517"/>
      <c r="P146" s="517"/>
      <c r="Q146" s="517"/>
      <c r="R146" s="517"/>
      <c r="S146" s="517"/>
      <c r="T146" s="517"/>
      <c r="U146" s="517"/>
      <c r="V146" s="517"/>
    </row>
    <row r="147" ht="15.75" customHeight="1">
      <c r="A147" s="517"/>
      <c r="B147" s="518"/>
      <c r="C147" s="519"/>
      <c r="D147" s="519"/>
      <c r="E147" s="517"/>
      <c r="F147" s="517"/>
      <c r="G147" s="517"/>
      <c r="H147" s="517"/>
      <c r="I147" s="517"/>
      <c r="J147" s="517"/>
      <c r="K147" s="517"/>
      <c r="L147" s="517"/>
      <c r="M147" s="517"/>
      <c r="N147" s="517"/>
      <c r="O147" s="517"/>
      <c r="P147" s="517"/>
      <c r="Q147" s="517"/>
      <c r="R147" s="517"/>
      <c r="S147" s="517"/>
      <c r="T147" s="517"/>
      <c r="U147" s="517"/>
      <c r="V147" s="517"/>
    </row>
    <row r="148" ht="15.75" customHeight="1">
      <c r="A148" s="517"/>
      <c r="B148" s="518"/>
      <c r="C148" s="519"/>
      <c r="D148" s="519"/>
      <c r="E148" s="517"/>
      <c r="F148" s="517"/>
      <c r="G148" s="517"/>
      <c r="H148" s="517"/>
      <c r="I148" s="517"/>
      <c r="J148" s="517"/>
      <c r="K148" s="517"/>
      <c r="L148" s="517"/>
      <c r="M148" s="517"/>
      <c r="N148" s="517"/>
      <c r="O148" s="517"/>
      <c r="P148" s="517"/>
      <c r="Q148" s="517"/>
      <c r="R148" s="517"/>
      <c r="S148" s="517"/>
      <c r="T148" s="517"/>
      <c r="U148" s="517"/>
      <c r="V148" s="517"/>
    </row>
    <row r="149" ht="15.75" customHeight="1">
      <c r="A149" s="517"/>
      <c r="B149" s="518"/>
      <c r="C149" s="519"/>
      <c r="D149" s="519"/>
      <c r="E149" s="517"/>
      <c r="F149" s="517"/>
      <c r="G149" s="517"/>
      <c r="H149" s="517"/>
      <c r="I149" s="517"/>
      <c r="J149" s="517"/>
      <c r="K149" s="517"/>
      <c r="L149" s="517"/>
      <c r="M149" s="517"/>
      <c r="N149" s="517"/>
      <c r="O149" s="517"/>
      <c r="P149" s="517"/>
      <c r="Q149" s="517"/>
      <c r="R149" s="517"/>
      <c r="S149" s="517"/>
      <c r="T149" s="517"/>
      <c r="U149" s="517"/>
      <c r="V149" s="517"/>
    </row>
    <row r="150" ht="15.75" customHeight="1">
      <c r="A150" s="517"/>
      <c r="B150" s="518"/>
      <c r="C150" s="519"/>
      <c r="D150" s="519"/>
      <c r="E150" s="517"/>
      <c r="F150" s="517"/>
      <c r="G150" s="517"/>
      <c r="H150" s="517"/>
      <c r="I150" s="517"/>
      <c r="J150" s="517"/>
      <c r="K150" s="517"/>
      <c r="L150" s="517"/>
      <c r="M150" s="517"/>
      <c r="N150" s="517"/>
      <c r="O150" s="517"/>
      <c r="P150" s="517"/>
      <c r="Q150" s="517"/>
      <c r="R150" s="517"/>
      <c r="S150" s="517"/>
      <c r="T150" s="517"/>
      <c r="U150" s="517"/>
      <c r="V150" s="517"/>
    </row>
    <row r="151" ht="15.75" customHeight="1">
      <c r="A151" s="517"/>
      <c r="B151" s="518"/>
      <c r="C151" s="519"/>
      <c r="D151" s="519"/>
      <c r="E151" s="517"/>
      <c r="F151" s="517"/>
      <c r="G151" s="517"/>
      <c r="H151" s="517"/>
      <c r="I151" s="517"/>
      <c r="J151" s="517"/>
      <c r="K151" s="517"/>
      <c r="L151" s="517"/>
      <c r="M151" s="517"/>
      <c r="N151" s="517"/>
      <c r="O151" s="517"/>
      <c r="P151" s="517"/>
      <c r="Q151" s="517"/>
      <c r="R151" s="517"/>
      <c r="S151" s="517"/>
      <c r="T151" s="517"/>
      <c r="U151" s="517"/>
      <c r="V151" s="517"/>
    </row>
    <row r="152" ht="15.75" customHeight="1">
      <c r="A152" s="517"/>
      <c r="B152" s="518"/>
      <c r="C152" s="519"/>
      <c r="D152" s="519"/>
      <c r="E152" s="517"/>
      <c r="F152" s="517"/>
      <c r="G152" s="517"/>
      <c r="H152" s="517"/>
      <c r="I152" s="517"/>
      <c r="J152" s="517"/>
      <c r="K152" s="517"/>
      <c r="L152" s="517"/>
      <c r="M152" s="517"/>
      <c r="N152" s="517"/>
      <c r="O152" s="517"/>
      <c r="P152" s="517"/>
      <c r="Q152" s="517"/>
      <c r="R152" s="517"/>
      <c r="S152" s="517"/>
      <c r="T152" s="517"/>
      <c r="U152" s="517"/>
      <c r="V152" s="517"/>
    </row>
    <row r="153" ht="15.75" customHeight="1">
      <c r="A153" s="517"/>
      <c r="B153" s="518"/>
      <c r="C153" s="519"/>
      <c r="D153" s="519"/>
      <c r="E153" s="517"/>
      <c r="F153" s="517"/>
      <c r="G153" s="517"/>
      <c r="H153" s="517"/>
      <c r="I153" s="517"/>
      <c r="J153" s="517"/>
      <c r="K153" s="517"/>
      <c r="L153" s="517"/>
      <c r="M153" s="517"/>
      <c r="N153" s="517"/>
      <c r="O153" s="517"/>
      <c r="P153" s="517"/>
      <c r="Q153" s="517"/>
      <c r="R153" s="517"/>
      <c r="S153" s="517"/>
      <c r="T153" s="517"/>
      <c r="U153" s="517"/>
      <c r="V153" s="517"/>
    </row>
    <row r="154" ht="15.75" customHeight="1">
      <c r="A154" s="517"/>
      <c r="B154" s="518"/>
      <c r="C154" s="519"/>
      <c r="D154" s="519"/>
      <c r="E154" s="517"/>
      <c r="F154" s="517"/>
      <c r="G154" s="517"/>
      <c r="H154" s="517"/>
      <c r="I154" s="517"/>
      <c r="J154" s="517"/>
      <c r="K154" s="517"/>
      <c r="L154" s="517"/>
      <c r="M154" s="517"/>
      <c r="N154" s="517"/>
      <c r="O154" s="517"/>
      <c r="P154" s="517"/>
      <c r="Q154" s="517"/>
      <c r="R154" s="517"/>
      <c r="S154" s="517"/>
      <c r="T154" s="517"/>
      <c r="U154" s="517"/>
      <c r="V154" s="517"/>
    </row>
    <row r="155" ht="15.75" customHeight="1">
      <c r="A155" s="517"/>
      <c r="B155" s="518"/>
      <c r="C155" s="519"/>
      <c r="D155" s="519"/>
      <c r="E155" s="517"/>
      <c r="F155" s="517"/>
      <c r="G155" s="517"/>
      <c r="H155" s="517"/>
      <c r="I155" s="517"/>
      <c r="J155" s="517"/>
      <c r="K155" s="517"/>
      <c r="L155" s="517"/>
      <c r="M155" s="517"/>
      <c r="N155" s="517"/>
      <c r="O155" s="517"/>
      <c r="P155" s="517"/>
      <c r="Q155" s="517"/>
      <c r="R155" s="517"/>
      <c r="S155" s="517"/>
      <c r="T155" s="517"/>
      <c r="U155" s="517"/>
      <c r="V155" s="517"/>
    </row>
    <row r="156" ht="15.75" customHeight="1">
      <c r="A156" s="517"/>
      <c r="B156" s="518"/>
      <c r="C156" s="519"/>
      <c r="D156" s="519"/>
      <c r="E156" s="517"/>
      <c r="F156" s="517"/>
      <c r="G156" s="517"/>
      <c r="H156" s="517"/>
      <c r="I156" s="517"/>
      <c r="J156" s="517"/>
      <c r="K156" s="517"/>
      <c r="L156" s="517"/>
      <c r="M156" s="517"/>
      <c r="N156" s="517"/>
      <c r="O156" s="517"/>
      <c r="P156" s="517"/>
      <c r="Q156" s="517"/>
      <c r="R156" s="517"/>
      <c r="S156" s="517"/>
      <c r="T156" s="517"/>
      <c r="U156" s="517"/>
      <c r="V156" s="517"/>
    </row>
    <row r="157" ht="15.75" customHeight="1">
      <c r="A157" s="517"/>
      <c r="B157" s="518"/>
      <c r="C157" s="519"/>
      <c r="D157" s="519"/>
      <c r="E157" s="517"/>
      <c r="F157" s="517"/>
      <c r="G157" s="517"/>
      <c r="H157" s="517"/>
      <c r="I157" s="517"/>
      <c r="J157" s="517"/>
      <c r="K157" s="517"/>
      <c r="L157" s="517"/>
      <c r="M157" s="517"/>
      <c r="N157" s="517"/>
      <c r="O157" s="517"/>
      <c r="P157" s="517"/>
      <c r="Q157" s="517"/>
      <c r="R157" s="517"/>
      <c r="S157" s="517"/>
      <c r="T157" s="517"/>
      <c r="U157" s="517"/>
      <c r="V157" s="517"/>
    </row>
    <row r="158" ht="15.75" customHeight="1">
      <c r="A158" s="517"/>
      <c r="B158" s="518"/>
      <c r="C158" s="519"/>
      <c r="D158" s="519"/>
      <c r="E158" s="517"/>
      <c r="F158" s="517"/>
      <c r="G158" s="517"/>
      <c r="H158" s="517"/>
      <c r="I158" s="517"/>
      <c r="J158" s="517"/>
      <c r="K158" s="517"/>
      <c r="L158" s="517"/>
      <c r="M158" s="517"/>
      <c r="N158" s="517"/>
      <c r="O158" s="517"/>
      <c r="P158" s="517"/>
      <c r="Q158" s="517"/>
      <c r="R158" s="517"/>
      <c r="S158" s="517"/>
      <c r="T158" s="517"/>
      <c r="U158" s="517"/>
      <c r="V158" s="517"/>
    </row>
    <row r="159" ht="15.75" customHeight="1">
      <c r="A159" s="517"/>
      <c r="B159" s="518"/>
      <c r="C159" s="519"/>
      <c r="D159" s="519"/>
      <c r="E159" s="517"/>
      <c r="F159" s="517"/>
      <c r="G159" s="517"/>
      <c r="H159" s="517"/>
      <c r="I159" s="517"/>
      <c r="J159" s="517"/>
      <c r="K159" s="517"/>
      <c r="L159" s="517"/>
      <c r="M159" s="517"/>
      <c r="N159" s="517"/>
      <c r="O159" s="517"/>
      <c r="P159" s="517"/>
      <c r="Q159" s="517"/>
      <c r="R159" s="517"/>
      <c r="S159" s="517"/>
      <c r="T159" s="517"/>
      <c r="U159" s="517"/>
      <c r="V159" s="517"/>
    </row>
    <row r="160" ht="15.75" customHeight="1">
      <c r="A160" s="517"/>
      <c r="B160" s="518"/>
      <c r="C160" s="519"/>
      <c r="D160" s="519"/>
      <c r="E160" s="517"/>
      <c r="F160" s="517"/>
      <c r="G160" s="517"/>
      <c r="H160" s="517"/>
      <c r="I160" s="517"/>
      <c r="J160" s="517"/>
      <c r="K160" s="517"/>
      <c r="L160" s="517"/>
      <c r="M160" s="517"/>
      <c r="N160" s="517"/>
      <c r="O160" s="517"/>
      <c r="P160" s="517"/>
      <c r="Q160" s="517"/>
      <c r="R160" s="517"/>
      <c r="S160" s="517"/>
      <c r="T160" s="517"/>
      <c r="U160" s="517"/>
      <c r="V160" s="517"/>
    </row>
    <row r="161" ht="15.75" customHeight="1">
      <c r="A161" s="517"/>
      <c r="B161" s="518"/>
      <c r="C161" s="519"/>
      <c r="D161" s="519"/>
      <c r="E161" s="517"/>
      <c r="F161" s="517"/>
      <c r="G161" s="517"/>
      <c r="H161" s="517"/>
      <c r="I161" s="517"/>
      <c r="J161" s="517"/>
      <c r="K161" s="517"/>
      <c r="L161" s="517"/>
      <c r="M161" s="517"/>
      <c r="N161" s="517"/>
      <c r="O161" s="517"/>
      <c r="P161" s="517"/>
      <c r="Q161" s="517"/>
      <c r="R161" s="517"/>
      <c r="S161" s="517"/>
      <c r="T161" s="517"/>
      <c r="U161" s="517"/>
      <c r="V161" s="517"/>
    </row>
    <row r="162" ht="15.75" customHeight="1">
      <c r="A162" s="517"/>
      <c r="B162" s="518"/>
      <c r="C162" s="519"/>
      <c r="D162" s="519"/>
      <c r="E162" s="517"/>
      <c r="F162" s="517"/>
      <c r="G162" s="517"/>
      <c r="H162" s="517"/>
      <c r="I162" s="517"/>
      <c r="J162" s="517"/>
      <c r="K162" s="517"/>
      <c r="L162" s="517"/>
      <c r="M162" s="517"/>
      <c r="N162" s="517"/>
      <c r="O162" s="517"/>
      <c r="P162" s="517"/>
      <c r="Q162" s="517"/>
      <c r="R162" s="517"/>
      <c r="S162" s="517"/>
      <c r="T162" s="517"/>
      <c r="U162" s="517"/>
      <c r="V162" s="517"/>
    </row>
    <row r="163" ht="15.75" customHeight="1">
      <c r="A163" s="517"/>
      <c r="B163" s="518"/>
      <c r="C163" s="519"/>
      <c r="D163" s="519"/>
      <c r="E163" s="517"/>
      <c r="F163" s="517"/>
      <c r="G163" s="517"/>
      <c r="H163" s="517"/>
      <c r="I163" s="517"/>
      <c r="J163" s="517"/>
      <c r="K163" s="517"/>
      <c r="L163" s="517"/>
      <c r="M163" s="517"/>
      <c r="N163" s="517"/>
      <c r="O163" s="517"/>
      <c r="P163" s="517"/>
      <c r="Q163" s="517"/>
      <c r="R163" s="517"/>
      <c r="S163" s="517"/>
      <c r="T163" s="517"/>
      <c r="U163" s="517"/>
      <c r="V163" s="517"/>
    </row>
    <row r="164" ht="15.75" customHeight="1">
      <c r="A164" s="517"/>
      <c r="B164" s="518"/>
      <c r="C164" s="519"/>
      <c r="D164" s="519"/>
      <c r="E164" s="517"/>
      <c r="F164" s="517"/>
      <c r="G164" s="517"/>
      <c r="H164" s="517"/>
      <c r="I164" s="517"/>
      <c r="J164" s="517"/>
      <c r="K164" s="517"/>
      <c r="L164" s="517"/>
      <c r="M164" s="517"/>
      <c r="N164" s="517"/>
      <c r="O164" s="517"/>
      <c r="P164" s="517"/>
      <c r="Q164" s="517"/>
      <c r="R164" s="517"/>
      <c r="S164" s="517"/>
      <c r="T164" s="517"/>
      <c r="U164" s="517"/>
      <c r="V164" s="517"/>
    </row>
    <row r="165" ht="15.75" customHeight="1">
      <c r="A165" s="517"/>
      <c r="B165" s="518"/>
      <c r="C165" s="519"/>
      <c r="D165" s="519"/>
      <c r="E165" s="517"/>
      <c r="F165" s="517"/>
      <c r="G165" s="517"/>
      <c r="H165" s="517"/>
      <c r="I165" s="517"/>
      <c r="J165" s="517"/>
      <c r="K165" s="517"/>
      <c r="L165" s="517"/>
      <c r="M165" s="517"/>
      <c r="N165" s="517"/>
      <c r="O165" s="517"/>
      <c r="P165" s="517"/>
      <c r="Q165" s="517"/>
      <c r="R165" s="517"/>
      <c r="S165" s="517"/>
      <c r="T165" s="517"/>
      <c r="U165" s="517"/>
      <c r="V165" s="517"/>
    </row>
    <row r="166" ht="15.75" customHeight="1">
      <c r="A166" s="517"/>
      <c r="B166" s="518"/>
      <c r="C166" s="519"/>
      <c r="D166" s="519"/>
      <c r="E166" s="517"/>
      <c r="F166" s="517"/>
      <c r="G166" s="517"/>
      <c r="H166" s="517"/>
      <c r="I166" s="517"/>
      <c r="J166" s="517"/>
      <c r="K166" s="517"/>
      <c r="L166" s="517"/>
      <c r="M166" s="517"/>
      <c r="N166" s="517"/>
      <c r="O166" s="517"/>
      <c r="P166" s="517"/>
      <c r="Q166" s="517"/>
      <c r="R166" s="517"/>
      <c r="S166" s="517"/>
      <c r="T166" s="517"/>
      <c r="U166" s="517"/>
      <c r="V166" s="517"/>
    </row>
    <row r="167" ht="15.75" customHeight="1">
      <c r="A167" s="517"/>
      <c r="B167" s="518"/>
      <c r="C167" s="519"/>
      <c r="D167" s="519"/>
      <c r="E167" s="517"/>
      <c r="F167" s="517"/>
      <c r="G167" s="517"/>
      <c r="H167" s="517"/>
      <c r="I167" s="517"/>
      <c r="J167" s="517"/>
      <c r="K167" s="517"/>
      <c r="L167" s="517"/>
      <c r="M167" s="517"/>
      <c r="N167" s="517"/>
      <c r="O167" s="517"/>
      <c r="P167" s="517"/>
      <c r="Q167" s="517"/>
      <c r="R167" s="517"/>
      <c r="S167" s="517"/>
      <c r="T167" s="517"/>
      <c r="U167" s="517"/>
      <c r="V167" s="517"/>
    </row>
    <row r="168" ht="15.75" customHeight="1">
      <c r="A168" s="517"/>
      <c r="B168" s="518"/>
      <c r="C168" s="519"/>
      <c r="D168" s="519"/>
      <c r="E168" s="517"/>
      <c r="F168" s="517"/>
      <c r="G168" s="517"/>
      <c r="H168" s="517"/>
      <c r="I168" s="517"/>
      <c r="J168" s="517"/>
      <c r="K168" s="517"/>
      <c r="L168" s="517"/>
      <c r="M168" s="517"/>
      <c r="N168" s="517"/>
      <c r="O168" s="517"/>
      <c r="P168" s="517"/>
      <c r="Q168" s="517"/>
      <c r="R168" s="517"/>
      <c r="S168" s="517"/>
      <c r="T168" s="517"/>
      <c r="U168" s="517"/>
      <c r="V168" s="517"/>
    </row>
    <row r="169" ht="15.75" customHeight="1">
      <c r="A169" s="517"/>
      <c r="B169" s="518"/>
      <c r="C169" s="519"/>
      <c r="D169" s="519"/>
      <c r="E169" s="517"/>
      <c r="F169" s="517"/>
      <c r="G169" s="517"/>
      <c r="H169" s="517"/>
      <c r="I169" s="517"/>
      <c r="J169" s="517"/>
      <c r="K169" s="517"/>
      <c r="L169" s="517"/>
      <c r="M169" s="517"/>
      <c r="N169" s="517"/>
      <c r="O169" s="517"/>
      <c r="P169" s="517"/>
      <c r="Q169" s="517"/>
      <c r="R169" s="517"/>
      <c r="S169" s="517"/>
      <c r="T169" s="517"/>
      <c r="U169" s="517"/>
      <c r="V169" s="517"/>
    </row>
    <row r="170" ht="15.75" customHeight="1">
      <c r="A170" s="517"/>
      <c r="B170" s="518"/>
      <c r="C170" s="519"/>
      <c r="D170" s="519"/>
      <c r="E170" s="517"/>
      <c r="F170" s="517"/>
      <c r="G170" s="517"/>
      <c r="H170" s="517"/>
      <c r="I170" s="517"/>
      <c r="J170" s="517"/>
      <c r="K170" s="517"/>
      <c r="L170" s="517"/>
      <c r="M170" s="517"/>
      <c r="N170" s="517"/>
      <c r="O170" s="517"/>
      <c r="P170" s="517"/>
      <c r="Q170" s="517"/>
      <c r="R170" s="517"/>
      <c r="S170" s="517"/>
      <c r="T170" s="517"/>
      <c r="U170" s="517"/>
      <c r="V170" s="517"/>
    </row>
    <row r="171" ht="15.75" customHeight="1">
      <c r="A171" s="517"/>
      <c r="B171" s="518"/>
      <c r="C171" s="519"/>
      <c r="D171" s="519"/>
      <c r="E171" s="517"/>
      <c r="F171" s="517"/>
      <c r="G171" s="517"/>
      <c r="H171" s="517"/>
      <c r="I171" s="517"/>
      <c r="J171" s="517"/>
      <c r="K171" s="517"/>
      <c r="L171" s="517"/>
      <c r="M171" s="517"/>
      <c r="N171" s="517"/>
      <c r="O171" s="517"/>
      <c r="P171" s="517"/>
      <c r="Q171" s="517"/>
      <c r="R171" s="517"/>
      <c r="S171" s="517"/>
      <c r="T171" s="517"/>
      <c r="U171" s="517"/>
      <c r="V171" s="517"/>
    </row>
    <row r="172" ht="15.75" customHeight="1">
      <c r="A172" s="517"/>
      <c r="B172" s="518"/>
      <c r="C172" s="519"/>
      <c r="D172" s="519"/>
      <c r="E172" s="517"/>
      <c r="F172" s="517"/>
      <c r="G172" s="517"/>
      <c r="H172" s="517"/>
      <c r="I172" s="517"/>
      <c r="J172" s="517"/>
      <c r="K172" s="517"/>
      <c r="L172" s="517"/>
      <c r="M172" s="517"/>
      <c r="N172" s="517"/>
      <c r="O172" s="517"/>
      <c r="P172" s="517"/>
      <c r="Q172" s="517"/>
      <c r="R172" s="517"/>
      <c r="S172" s="517"/>
      <c r="T172" s="517"/>
      <c r="U172" s="517"/>
      <c r="V172" s="517"/>
    </row>
    <row r="173" ht="15.75" customHeight="1">
      <c r="A173" s="517"/>
      <c r="B173" s="518"/>
      <c r="C173" s="519"/>
      <c r="D173" s="519"/>
      <c r="E173" s="517"/>
      <c r="F173" s="517"/>
      <c r="G173" s="517"/>
      <c r="H173" s="517"/>
      <c r="I173" s="517"/>
      <c r="J173" s="517"/>
      <c r="K173" s="517"/>
      <c r="L173" s="517"/>
      <c r="M173" s="517"/>
      <c r="N173" s="517"/>
      <c r="O173" s="517"/>
      <c r="P173" s="517"/>
      <c r="Q173" s="517"/>
      <c r="R173" s="517"/>
      <c r="S173" s="517"/>
      <c r="T173" s="517"/>
      <c r="U173" s="517"/>
      <c r="V173" s="517"/>
    </row>
    <row r="174" ht="15.75" customHeight="1">
      <c r="A174" s="517"/>
      <c r="B174" s="518"/>
      <c r="C174" s="519"/>
      <c r="D174" s="519"/>
      <c r="E174" s="517"/>
      <c r="F174" s="517"/>
      <c r="G174" s="517"/>
      <c r="H174" s="517"/>
      <c r="I174" s="517"/>
      <c r="J174" s="517"/>
      <c r="K174" s="517"/>
      <c r="L174" s="517"/>
      <c r="M174" s="517"/>
      <c r="N174" s="517"/>
      <c r="O174" s="517"/>
      <c r="P174" s="517"/>
      <c r="Q174" s="517"/>
      <c r="R174" s="517"/>
      <c r="S174" s="517"/>
      <c r="T174" s="517"/>
      <c r="U174" s="517"/>
      <c r="V174" s="517"/>
    </row>
    <row r="175" ht="15.75" customHeight="1">
      <c r="A175" s="517"/>
      <c r="B175" s="518"/>
      <c r="C175" s="519"/>
      <c r="D175" s="519"/>
      <c r="E175" s="517"/>
      <c r="F175" s="517"/>
      <c r="G175" s="517"/>
      <c r="H175" s="517"/>
      <c r="I175" s="517"/>
      <c r="J175" s="517"/>
      <c r="K175" s="517"/>
      <c r="L175" s="517"/>
      <c r="M175" s="517"/>
      <c r="N175" s="517"/>
      <c r="O175" s="517"/>
      <c r="P175" s="517"/>
      <c r="Q175" s="517"/>
      <c r="R175" s="517"/>
      <c r="S175" s="517"/>
      <c r="T175" s="517"/>
      <c r="U175" s="517"/>
      <c r="V175" s="517"/>
    </row>
    <row r="176" ht="15.75" customHeight="1">
      <c r="A176" s="517"/>
      <c r="B176" s="518"/>
      <c r="C176" s="519"/>
      <c r="D176" s="519"/>
      <c r="E176" s="517"/>
      <c r="F176" s="517"/>
      <c r="G176" s="517"/>
      <c r="H176" s="517"/>
      <c r="I176" s="517"/>
      <c r="J176" s="517"/>
      <c r="K176" s="517"/>
      <c r="L176" s="517"/>
      <c r="M176" s="517"/>
      <c r="N176" s="517"/>
      <c r="O176" s="517"/>
      <c r="P176" s="517"/>
      <c r="Q176" s="517"/>
      <c r="R176" s="517"/>
      <c r="S176" s="517"/>
      <c r="T176" s="517"/>
      <c r="U176" s="517"/>
      <c r="V176" s="517"/>
    </row>
    <row r="177" ht="15.75" customHeight="1">
      <c r="A177" s="517"/>
      <c r="B177" s="518"/>
      <c r="C177" s="519"/>
      <c r="D177" s="519"/>
      <c r="E177" s="517"/>
      <c r="F177" s="517"/>
      <c r="G177" s="517"/>
      <c r="H177" s="517"/>
      <c r="I177" s="517"/>
      <c r="J177" s="517"/>
      <c r="K177" s="517"/>
      <c r="L177" s="517"/>
      <c r="M177" s="517"/>
      <c r="N177" s="517"/>
      <c r="O177" s="517"/>
      <c r="P177" s="517"/>
      <c r="Q177" s="517"/>
      <c r="R177" s="517"/>
      <c r="S177" s="517"/>
      <c r="T177" s="517"/>
      <c r="U177" s="517"/>
      <c r="V177" s="517"/>
    </row>
    <row r="178" ht="15.75" customHeight="1">
      <c r="A178" s="517"/>
      <c r="B178" s="518"/>
      <c r="C178" s="519"/>
      <c r="D178" s="519"/>
      <c r="E178" s="517"/>
      <c r="F178" s="517"/>
      <c r="G178" s="517"/>
      <c r="H178" s="517"/>
      <c r="I178" s="517"/>
      <c r="J178" s="517"/>
      <c r="K178" s="517"/>
      <c r="L178" s="517"/>
      <c r="M178" s="517"/>
      <c r="N178" s="517"/>
      <c r="O178" s="517"/>
      <c r="P178" s="517"/>
      <c r="Q178" s="517"/>
      <c r="R178" s="517"/>
      <c r="S178" s="517"/>
      <c r="T178" s="517"/>
      <c r="U178" s="517"/>
      <c r="V178" s="517"/>
    </row>
    <row r="179" ht="15.75" customHeight="1">
      <c r="A179" s="517"/>
      <c r="B179" s="518"/>
      <c r="C179" s="519"/>
      <c r="D179" s="519"/>
      <c r="E179" s="517"/>
      <c r="F179" s="517"/>
      <c r="G179" s="517"/>
      <c r="H179" s="517"/>
      <c r="I179" s="517"/>
      <c r="J179" s="517"/>
      <c r="K179" s="517"/>
      <c r="L179" s="517"/>
      <c r="M179" s="517"/>
      <c r="N179" s="517"/>
      <c r="O179" s="517"/>
      <c r="P179" s="517"/>
      <c r="Q179" s="517"/>
      <c r="R179" s="517"/>
      <c r="S179" s="517"/>
      <c r="T179" s="517"/>
      <c r="U179" s="517"/>
      <c r="V179" s="517"/>
    </row>
    <row r="180" ht="15.75" customHeight="1">
      <c r="A180" s="517"/>
      <c r="B180" s="518"/>
      <c r="C180" s="519"/>
      <c r="D180" s="519"/>
      <c r="E180" s="517"/>
      <c r="F180" s="517"/>
      <c r="G180" s="517"/>
      <c r="H180" s="517"/>
      <c r="I180" s="517"/>
      <c r="J180" s="517"/>
      <c r="K180" s="517"/>
      <c r="L180" s="517"/>
      <c r="M180" s="517"/>
      <c r="N180" s="517"/>
      <c r="O180" s="517"/>
      <c r="P180" s="517"/>
      <c r="Q180" s="517"/>
      <c r="R180" s="517"/>
      <c r="S180" s="517"/>
      <c r="T180" s="517"/>
      <c r="U180" s="517"/>
      <c r="V180" s="517"/>
    </row>
    <row r="181" ht="15.75" customHeight="1">
      <c r="A181" s="517"/>
      <c r="B181" s="518"/>
      <c r="C181" s="519"/>
      <c r="D181" s="519"/>
      <c r="E181" s="517"/>
      <c r="F181" s="517"/>
      <c r="G181" s="517"/>
      <c r="H181" s="517"/>
      <c r="I181" s="517"/>
      <c r="J181" s="517"/>
      <c r="K181" s="517"/>
      <c r="L181" s="517"/>
      <c r="M181" s="517"/>
      <c r="N181" s="517"/>
      <c r="O181" s="517"/>
      <c r="P181" s="517"/>
      <c r="Q181" s="517"/>
      <c r="R181" s="517"/>
      <c r="S181" s="517"/>
      <c r="T181" s="517"/>
      <c r="U181" s="517"/>
      <c r="V181" s="517"/>
    </row>
    <row r="182" ht="15.75" customHeight="1">
      <c r="A182" s="517"/>
      <c r="B182" s="518"/>
      <c r="C182" s="519"/>
      <c r="D182" s="519"/>
      <c r="E182" s="517"/>
      <c r="F182" s="517"/>
      <c r="G182" s="517"/>
      <c r="H182" s="517"/>
      <c r="I182" s="517"/>
      <c r="J182" s="517"/>
      <c r="K182" s="517"/>
      <c r="L182" s="517"/>
      <c r="M182" s="517"/>
      <c r="N182" s="517"/>
      <c r="O182" s="517"/>
      <c r="P182" s="517"/>
      <c r="Q182" s="517"/>
      <c r="R182" s="517"/>
      <c r="S182" s="517"/>
      <c r="T182" s="517"/>
      <c r="U182" s="517"/>
      <c r="V182" s="517"/>
    </row>
    <row r="183" ht="15.75" customHeight="1">
      <c r="A183" s="517"/>
      <c r="B183" s="518"/>
      <c r="C183" s="519"/>
      <c r="D183" s="519"/>
      <c r="E183" s="517"/>
      <c r="F183" s="517"/>
      <c r="G183" s="517"/>
      <c r="H183" s="517"/>
      <c r="I183" s="517"/>
      <c r="J183" s="517"/>
      <c r="K183" s="517"/>
      <c r="L183" s="517"/>
      <c r="M183" s="517"/>
      <c r="N183" s="517"/>
      <c r="O183" s="517"/>
      <c r="P183" s="517"/>
      <c r="Q183" s="517"/>
      <c r="R183" s="517"/>
      <c r="S183" s="517"/>
      <c r="T183" s="517"/>
      <c r="U183" s="517"/>
      <c r="V183" s="517"/>
    </row>
    <row r="184" ht="15.75" customHeight="1">
      <c r="A184" s="517"/>
      <c r="B184" s="518"/>
      <c r="C184" s="519"/>
      <c r="D184" s="519"/>
      <c r="E184" s="517"/>
      <c r="F184" s="517"/>
      <c r="G184" s="517"/>
      <c r="H184" s="517"/>
      <c r="I184" s="517"/>
      <c r="J184" s="517"/>
      <c r="K184" s="517"/>
      <c r="L184" s="517"/>
      <c r="M184" s="517"/>
      <c r="N184" s="517"/>
      <c r="O184" s="517"/>
      <c r="P184" s="517"/>
      <c r="Q184" s="517"/>
      <c r="R184" s="517"/>
      <c r="S184" s="517"/>
      <c r="T184" s="517"/>
      <c r="U184" s="517"/>
      <c r="V184" s="517"/>
    </row>
    <row r="185" ht="15.75" customHeight="1">
      <c r="A185" s="517"/>
      <c r="B185" s="518"/>
      <c r="C185" s="519"/>
      <c r="D185" s="519"/>
      <c r="E185" s="517"/>
      <c r="F185" s="517"/>
      <c r="G185" s="517"/>
      <c r="H185" s="517"/>
      <c r="I185" s="517"/>
      <c r="J185" s="517"/>
      <c r="K185" s="517"/>
      <c r="L185" s="517"/>
      <c r="M185" s="517"/>
      <c r="N185" s="517"/>
      <c r="O185" s="517"/>
      <c r="P185" s="517"/>
      <c r="Q185" s="517"/>
      <c r="R185" s="517"/>
      <c r="S185" s="517"/>
      <c r="T185" s="517"/>
      <c r="U185" s="517"/>
      <c r="V185" s="517"/>
    </row>
    <row r="186" ht="15.75" customHeight="1">
      <c r="A186" s="517"/>
      <c r="B186" s="518"/>
      <c r="C186" s="519"/>
      <c r="D186" s="519"/>
      <c r="E186" s="517"/>
      <c r="F186" s="517"/>
      <c r="G186" s="517"/>
      <c r="H186" s="517"/>
      <c r="I186" s="517"/>
      <c r="J186" s="517"/>
      <c r="K186" s="517"/>
      <c r="L186" s="517"/>
      <c r="M186" s="517"/>
      <c r="N186" s="517"/>
      <c r="O186" s="517"/>
      <c r="P186" s="517"/>
      <c r="Q186" s="517"/>
      <c r="R186" s="517"/>
      <c r="S186" s="517"/>
      <c r="T186" s="517"/>
      <c r="U186" s="517"/>
      <c r="V186" s="517"/>
    </row>
    <row r="187" ht="15.75" customHeight="1">
      <c r="A187" s="517"/>
      <c r="B187" s="518"/>
      <c r="C187" s="519"/>
      <c r="D187" s="519"/>
      <c r="E187" s="517"/>
      <c r="F187" s="517"/>
      <c r="G187" s="517"/>
      <c r="H187" s="517"/>
      <c r="I187" s="517"/>
      <c r="J187" s="517"/>
      <c r="K187" s="517"/>
      <c r="L187" s="517"/>
      <c r="M187" s="517"/>
      <c r="N187" s="517"/>
      <c r="O187" s="517"/>
      <c r="P187" s="517"/>
      <c r="Q187" s="517"/>
      <c r="R187" s="517"/>
      <c r="S187" s="517"/>
      <c r="T187" s="517"/>
      <c r="U187" s="517"/>
      <c r="V187" s="517"/>
    </row>
    <row r="188" ht="15.75" customHeight="1">
      <c r="A188" s="517"/>
      <c r="B188" s="518"/>
      <c r="C188" s="519"/>
      <c r="D188" s="519"/>
      <c r="E188" s="517"/>
      <c r="F188" s="517"/>
      <c r="G188" s="517"/>
      <c r="H188" s="517"/>
      <c r="I188" s="517"/>
      <c r="J188" s="517"/>
      <c r="K188" s="517"/>
      <c r="L188" s="517"/>
      <c r="M188" s="517"/>
      <c r="N188" s="517"/>
      <c r="O188" s="517"/>
      <c r="P188" s="517"/>
      <c r="Q188" s="517"/>
      <c r="R188" s="517"/>
      <c r="S188" s="517"/>
      <c r="T188" s="517"/>
      <c r="U188" s="517"/>
      <c r="V188" s="517"/>
    </row>
    <row r="189" ht="15.75" customHeight="1">
      <c r="A189" s="517"/>
      <c r="B189" s="518"/>
      <c r="C189" s="519"/>
      <c r="D189" s="519"/>
      <c r="E189" s="517"/>
      <c r="F189" s="517"/>
      <c r="G189" s="517"/>
      <c r="H189" s="517"/>
      <c r="I189" s="517"/>
      <c r="J189" s="517"/>
      <c r="K189" s="517"/>
      <c r="L189" s="517"/>
      <c r="M189" s="517"/>
      <c r="N189" s="517"/>
      <c r="O189" s="517"/>
      <c r="P189" s="517"/>
      <c r="Q189" s="517"/>
      <c r="R189" s="517"/>
      <c r="S189" s="517"/>
      <c r="T189" s="517"/>
      <c r="U189" s="517"/>
      <c r="V189" s="517"/>
    </row>
    <row r="190" ht="15.75" customHeight="1">
      <c r="A190" s="517"/>
      <c r="B190" s="518"/>
      <c r="C190" s="519"/>
      <c r="D190" s="519"/>
      <c r="E190" s="517"/>
      <c r="F190" s="517"/>
      <c r="G190" s="517"/>
      <c r="H190" s="517"/>
      <c r="I190" s="517"/>
      <c r="J190" s="517"/>
      <c r="K190" s="517"/>
      <c r="L190" s="517"/>
      <c r="M190" s="517"/>
      <c r="N190" s="517"/>
      <c r="O190" s="517"/>
      <c r="P190" s="517"/>
      <c r="Q190" s="517"/>
      <c r="R190" s="517"/>
      <c r="S190" s="517"/>
      <c r="T190" s="517"/>
      <c r="U190" s="517"/>
      <c r="V190" s="517"/>
    </row>
    <row r="191" ht="15.75" customHeight="1">
      <c r="A191" s="517"/>
      <c r="B191" s="518"/>
      <c r="C191" s="519"/>
      <c r="D191" s="519"/>
      <c r="E191" s="517"/>
      <c r="F191" s="517"/>
      <c r="G191" s="517"/>
      <c r="H191" s="517"/>
      <c r="I191" s="517"/>
      <c r="J191" s="517"/>
      <c r="K191" s="517"/>
      <c r="L191" s="517"/>
      <c r="M191" s="517"/>
      <c r="N191" s="517"/>
      <c r="O191" s="517"/>
      <c r="P191" s="517"/>
      <c r="Q191" s="517"/>
      <c r="R191" s="517"/>
      <c r="S191" s="517"/>
      <c r="T191" s="517"/>
      <c r="U191" s="517"/>
      <c r="V191" s="517"/>
    </row>
    <row r="192" ht="15.75" customHeight="1">
      <c r="A192" s="517"/>
      <c r="B192" s="518"/>
      <c r="C192" s="519"/>
      <c r="D192" s="519"/>
      <c r="E192" s="517"/>
      <c r="F192" s="517"/>
      <c r="G192" s="517"/>
      <c r="H192" s="517"/>
      <c r="I192" s="517"/>
      <c r="J192" s="517"/>
      <c r="K192" s="517"/>
      <c r="L192" s="517"/>
      <c r="M192" s="517"/>
      <c r="N192" s="517"/>
      <c r="O192" s="517"/>
      <c r="P192" s="517"/>
      <c r="Q192" s="517"/>
      <c r="R192" s="517"/>
      <c r="S192" s="517"/>
      <c r="T192" s="517"/>
      <c r="U192" s="517"/>
      <c r="V192" s="517"/>
    </row>
    <row r="193" ht="15.75" customHeight="1">
      <c r="A193" s="517"/>
      <c r="B193" s="518"/>
      <c r="C193" s="519"/>
      <c r="D193" s="519"/>
      <c r="E193" s="517"/>
      <c r="F193" s="517"/>
      <c r="G193" s="517"/>
      <c r="H193" s="517"/>
      <c r="I193" s="517"/>
      <c r="J193" s="517"/>
      <c r="K193" s="517"/>
      <c r="L193" s="517"/>
      <c r="M193" s="517"/>
      <c r="N193" s="517"/>
      <c r="O193" s="517"/>
      <c r="P193" s="517"/>
      <c r="Q193" s="517"/>
      <c r="R193" s="517"/>
      <c r="S193" s="517"/>
      <c r="T193" s="517"/>
      <c r="U193" s="517"/>
      <c r="V193" s="517"/>
    </row>
    <row r="194" ht="15.75" customHeight="1">
      <c r="A194" s="517"/>
      <c r="B194" s="518"/>
      <c r="C194" s="519"/>
      <c r="D194" s="519"/>
      <c r="E194" s="517"/>
      <c r="F194" s="517"/>
      <c r="G194" s="517"/>
      <c r="H194" s="517"/>
      <c r="I194" s="517"/>
      <c r="J194" s="517"/>
      <c r="K194" s="517"/>
      <c r="L194" s="517"/>
      <c r="M194" s="517"/>
      <c r="N194" s="517"/>
      <c r="O194" s="517"/>
      <c r="P194" s="517"/>
      <c r="Q194" s="517"/>
      <c r="R194" s="517"/>
      <c r="S194" s="517"/>
      <c r="T194" s="517"/>
      <c r="U194" s="517"/>
      <c r="V194" s="517"/>
    </row>
    <row r="195" ht="15.75" customHeight="1">
      <c r="A195" s="517"/>
      <c r="B195" s="518"/>
      <c r="C195" s="519"/>
      <c r="D195" s="519"/>
      <c r="E195" s="517"/>
      <c r="F195" s="517"/>
      <c r="G195" s="517"/>
      <c r="H195" s="517"/>
      <c r="I195" s="517"/>
      <c r="J195" s="517"/>
      <c r="K195" s="517"/>
      <c r="L195" s="517"/>
      <c r="M195" s="517"/>
      <c r="N195" s="517"/>
      <c r="O195" s="517"/>
      <c r="P195" s="517"/>
      <c r="Q195" s="517"/>
      <c r="R195" s="517"/>
      <c r="S195" s="517"/>
      <c r="T195" s="517"/>
      <c r="U195" s="517"/>
      <c r="V195" s="517"/>
    </row>
    <row r="196" ht="15.75" customHeight="1">
      <c r="A196" s="517"/>
      <c r="B196" s="518"/>
      <c r="C196" s="519"/>
      <c r="D196" s="519"/>
      <c r="E196" s="517"/>
      <c r="F196" s="517"/>
      <c r="G196" s="517"/>
      <c r="H196" s="517"/>
      <c r="I196" s="517"/>
      <c r="J196" s="517"/>
      <c r="K196" s="517"/>
      <c r="L196" s="517"/>
      <c r="M196" s="517"/>
      <c r="N196" s="517"/>
      <c r="O196" s="517"/>
      <c r="P196" s="517"/>
      <c r="Q196" s="517"/>
      <c r="R196" s="517"/>
      <c r="S196" s="517"/>
      <c r="T196" s="517"/>
      <c r="U196" s="517"/>
      <c r="V196" s="517"/>
    </row>
    <row r="197" ht="15.75" customHeight="1">
      <c r="A197" s="517"/>
      <c r="B197" s="518"/>
      <c r="C197" s="519"/>
      <c r="D197" s="519"/>
      <c r="E197" s="517"/>
      <c r="F197" s="517"/>
      <c r="G197" s="517"/>
      <c r="H197" s="517"/>
      <c r="I197" s="517"/>
      <c r="J197" s="517"/>
      <c r="K197" s="517"/>
      <c r="L197" s="517"/>
      <c r="M197" s="517"/>
      <c r="N197" s="517"/>
      <c r="O197" s="517"/>
      <c r="P197" s="517"/>
      <c r="Q197" s="517"/>
      <c r="R197" s="517"/>
      <c r="S197" s="517"/>
      <c r="T197" s="517"/>
      <c r="U197" s="517"/>
      <c r="V197" s="517"/>
    </row>
    <row r="198" ht="15.75" customHeight="1">
      <c r="A198" s="517"/>
      <c r="B198" s="518"/>
      <c r="C198" s="519"/>
      <c r="D198" s="519"/>
      <c r="E198" s="517"/>
      <c r="F198" s="517"/>
      <c r="G198" s="517"/>
      <c r="H198" s="517"/>
      <c r="I198" s="517"/>
      <c r="J198" s="517"/>
      <c r="K198" s="517"/>
      <c r="L198" s="517"/>
      <c r="M198" s="517"/>
      <c r="N198" s="517"/>
      <c r="O198" s="517"/>
      <c r="P198" s="517"/>
      <c r="Q198" s="517"/>
      <c r="R198" s="517"/>
      <c r="S198" s="517"/>
      <c r="T198" s="517"/>
      <c r="U198" s="517"/>
      <c r="V198" s="517"/>
    </row>
    <row r="199" ht="15.75" customHeight="1">
      <c r="A199" s="517"/>
      <c r="B199" s="518"/>
      <c r="C199" s="519"/>
      <c r="D199" s="519"/>
      <c r="E199" s="517"/>
      <c r="F199" s="517"/>
      <c r="G199" s="517"/>
      <c r="H199" s="517"/>
      <c r="I199" s="517"/>
      <c r="J199" s="517"/>
      <c r="K199" s="517"/>
      <c r="L199" s="517"/>
      <c r="M199" s="517"/>
      <c r="N199" s="517"/>
      <c r="O199" s="517"/>
      <c r="P199" s="517"/>
      <c r="Q199" s="517"/>
      <c r="R199" s="517"/>
      <c r="S199" s="517"/>
      <c r="T199" s="517"/>
      <c r="U199" s="517"/>
      <c r="V199" s="517"/>
    </row>
    <row r="200" ht="15.75" customHeight="1">
      <c r="A200" s="517"/>
      <c r="B200" s="518"/>
      <c r="C200" s="519"/>
      <c r="D200" s="519"/>
      <c r="E200" s="517"/>
      <c r="F200" s="517"/>
      <c r="G200" s="517"/>
      <c r="H200" s="517"/>
      <c r="I200" s="517"/>
      <c r="J200" s="517"/>
      <c r="K200" s="517"/>
      <c r="L200" s="517"/>
      <c r="M200" s="517"/>
      <c r="N200" s="517"/>
      <c r="O200" s="517"/>
      <c r="P200" s="517"/>
      <c r="Q200" s="517"/>
      <c r="R200" s="517"/>
      <c r="S200" s="517"/>
      <c r="T200" s="517"/>
      <c r="U200" s="517"/>
      <c r="V200" s="517"/>
    </row>
    <row r="201" ht="15.75" customHeight="1">
      <c r="A201" s="517"/>
      <c r="B201" s="518"/>
      <c r="C201" s="519"/>
      <c r="D201" s="519"/>
      <c r="E201" s="517"/>
      <c r="F201" s="517"/>
      <c r="G201" s="517"/>
      <c r="H201" s="517"/>
      <c r="I201" s="517"/>
      <c r="J201" s="517"/>
      <c r="K201" s="517"/>
      <c r="L201" s="517"/>
      <c r="M201" s="517"/>
      <c r="N201" s="517"/>
      <c r="O201" s="517"/>
      <c r="P201" s="517"/>
      <c r="Q201" s="517"/>
      <c r="R201" s="517"/>
      <c r="S201" s="517"/>
      <c r="T201" s="517"/>
      <c r="U201" s="517"/>
      <c r="V201" s="517"/>
    </row>
    <row r="202" ht="15.75" customHeight="1">
      <c r="A202" s="517"/>
      <c r="B202" s="518"/>
      <c r="C202" s="519"/>
      <c r="D202" s="519"/>
      <c r="E202" s="517"/>
      <c r="F202" s="517"/>
      <c r="G202" s="517"/>
      <c r="H202" s="517"/>
      <c r="I202" s="517"/>
      <c r="J202" s="517"/>
      <c r="K202" s="517"/>
      <c r="L202" s="517"/>
      <c r="M202" s="517"/>
      <c r="N202" s="517"/>
      <c r="O202" s="517"/>
      <c r="P202" s="517"/>
      <c r="Q202" s="517"/>
      <c r="R202" s="517"/>
      <c r="S202" s="517"/>
      <c r="T202" s="517"/>
      <c r="U202" s="517"/>
      <c r="V202" s="517"/>
    </row>
    <row r="203" ht="15.75" customHeight="1">
      <c r="A203" s="517"/>
      <c r="B203" s="518"/>
      <c r="C203" s="519"/>
      <c r="D203" s="519"/>
      <c r="E203" s="517"/>
      <c r="F203" s="517"/>
      <c r="G203" s="517"/>
      <c r="H203" s="517"/>
      <c r="I203" s="517"/>
      <c r="J203" s="517"/>
      <c r="K203" s="517"/>
      <c r="L203" s="517"/>
      <c r="M203" s="517"/>
      <c r="N203" s="517"/>
      <c r="O203" s="517"/>
      <c r="P203" s="517"/>
      <c r="Q203" s="517"/>
      <c r="R203" s="517"/>
      <c r="S203" s="517"/>
      <c r="T203" s="517"/>
      <c r="U203" s="517"/>
      <c r="V203" s="517"/>
    </row>
    <row r="204" ht="15.75" customHeight="1">
      <c r="A204" s="517"/>
      <c r="B204" s="518"/>
      <c r="C204" s="519"/>
      <c r="D204" s="519"/>
      <c r="E204" s="517"/>
      <c r="F204" s="517"/>
      <c r="G204" s="517"/>
      <c r="H204" s="517"/>
      <c r="I204" s="517"/>
      <c r="J204" s="517"/>
      <c r="K204" s="517"/>
      <c r="L204" s="517"/>
      <c r="M204" s="517"/>
      <c r="N204" s="517"/>
      <c r="O204" s="517"/>
      <c r="P204" s="517"/>
      <c r="Q204" s="517"/>
      <c r="R204" s="517"/>
      <c r="S204" s="517"/>
      <c r="T204" s="517"/>
      <c r="U204" s="517"/>
      <c r="V204" s="517"/>
    </row>
    <row r="205" ht="15.75" customHeight="1">
      <c r="A205" s="517"/>
      <c r="B205" s="518"/>
      <c r="C205" s="519"/>
      <c r="D205" s="519"/>
      <c r="E205" s="517"/>
      <c r="F205" s="517"/>
      <c r="G205" s="517"/>
      <c r="H205" s="517"/>
      <c r="I205" s="517"/>
      <c r="J205" s="517"/>
      <c r="K205" s="517"/>
      <c r="L205" s="517"/>
      <c r="M205" s="517"/>
      <c r="N205" s="517"/>
      <c r="O205" s="517"/>
      <c r="P205" s="517"/>
      <c r="Q205" s="517"/>
      <c r="R205" s="517"/>
      <c r="S205" s="517"/>
      <c r="T205" s="517"/>
      <c r="U205" s="517"/>
      <c r="V205" s="517"/>
    </row>
    <row r="206" ht="15.75" customHeight="1">
      <c r="A206" s="517"/>
      <c r="B206" s="518"/>
      <c r="C206" s="519"/>
      <c r="D206" s="519"/>
      <c r="E206" s="517"/>
      <c r="F206" s="517"/>
      <c r="G206" s="517"/>
      <c r="H206" s="517"/>
      <c r="I206" s="517"/>
      <c r="J206" s="517"/>
      <c r="K206" s="517"/>
      <c r="L206" s="517"/>
      <c r="M206" s="517"/>
      <c r="N206" s="517"/>
      <c r="O206" s="517"/>
      <c r="P206" s="517"/>
      <c r="Q206" s="517"/>
      <c r="R206" s="517"/>
      <c r="S206" s="517"/>
      <c r="T206" s="517"/>
      <c r="U206" s="517"/>
      <c r="V206" s="517"/>
    </row>
    <row r="207" ht="15.75" customHeight="1">
      <c r="A207" s="517"/>
      <c r="B207" s="518"/>
      <c r="C207" s="519"/>
      <c r="D207" s="519"/>
      <c r="E207" s="517"/>
      <c r="F207" s="517"/>
      <c r="G207" s="517"/>
      <c r="H207" s="517"/>
      <c r="I207" s="517"/>
      <c r="J207" s="517"/>
      <c r="K207" s="517"/>
      <c r="L207" s="517"/>
      <c r="M207" s="517"/>
      <c r="N207" s="517"/>
      <c r="O207" s="517"/>
      <c r="P207" s="517"/>
      <c r="Q207" s="517"/>
      <c r="R207" s="517"/>
      <c r="S207" s="517"/>
      <c r="T207" s="517"/>
      <c r="U207" s="517"/>
      <c r="V207" s="517"/>
    </row>
    <row r="208" ht="15.75" customHeight="1">
      <c r="A208" s="517"/>
      <c r="B208" s="518"/>
      <c r="C208" s="519"/>
      <c r="D208" s="519"/>
      <c r="E208" s="517"/>
      <c r="F208" s="517"/>
      <c r="G208" s="517"/>
      <c r="H208" s="517"/>
      <c r="I208" s="517"/>
      <c r="J208" s="517"/>
      <c r="K208" s="517"/>
      <c r="L208" s="517"/>
      <c r="M208" s="517"/>
      <c r="N208" s="517"/>
      <c r="O208" s="517"/>
      <c r="P208" s="517"/>
      <c r="Q208" s="517"/>
      <c r="R208" s="517"/>
      <c r="S208" s="517"/>
      <c r="T208" s="517"/>
      <c r="U208" s="517"/>
      <c r="V208" s="517"/>
    </row>
    <row r="209" ht="15.75" customHeight="1">
      <c r="A209" s="517"/>
      <c r="B209" s="518"/>
      <c r="C209" s="519"/>
      <c r="D209" s="519"/>
      <c r="E209" s="517"/>
      <c r="F209" s="517"/>
      <c r="G209" s="517"/>
      <c r="H209" s="517"/>
      <c r="I209" s="517"/>
      <c r="J209" s="517"/>
      <c r="K209" s="517"/>
      <c r="L209" s="517"/>
      <c r="M209" s="517"/>
      <c r="N209" s="517"/>
      <c r="O209" s="517"/>
      <c r="P209" s="517"/>
      <c r="Q209" s="517"/>
      <c r="R209" s="517"/>
      <c r="S209" s="517"/>
      <c r="T209" s="517"/>
      <c r="U209" s="517"/>
      <c r="V209" s="517"/>
    </row>
    <row r="210" ht="15.75" customHeight="1">
      <c r="A210" s="517"/>
      <c r="B210" s="518"/>
      <c r="C210" s="519"/>
      <c r="D210" s="519"/>
      <c r="E210" s="517"/>
      <c r="F210" s="517"/>
      <c r="G210" s="517"/>
      <c r="H210" s="517"/>
      <c r="I210" s="517"/>
      <c r="J210" s="517"/>
      <c r="K210" s="517"/>
      <c r="L210" s="517"/>
      <c r="M210" s="517"/>
      <c r="N210" s="517"/>
      <c r="O210" s="517"/>
      <c r="P210" s="517"/>
      <c r="Q210" s="517"/>
      <c r="R210" s="517"/>
      <c r="S210" s="517"/>
      <c r="T210" s="517"/>
      <c r="U210" s="517"/>
      <c r="V210" s="517"/>
    </row>
    <row r="211" ht="15.75" customHeight="1">
      <c r="A211" s="517"/>
      <c r="B211" s="518"/>
      <c r="C211" s="519"/>
      <c r="D211" s="519"/>
      <c r="E211" s="517"/>
      <c r="F211" s="517"/>
      <c r="G211" s="517"/>
      <c r="H211" s="517"/>
      <c r="I211" s="517"/>
      <c r="J211" s="517"/>
      <c r="K211" s="517"/>
      <c r="L211" s="517"/>
      <c r="M211" s="517"/>
      <c r="N211" s="517"/>
      <c r="O211" s="517"/>
      <c r="P211" s="517"/>
      <c r="Q211" s="517"/>
      <c r="R211" s="517"/>
      <c r="S211" s="517"/>
      <c r="T211" s="517"/>
      <c r="U211" s="517"/>
      <c r="V211" s="517"/>
    </row>
    <row r="212" ht="15.75" customHeight="1">
      <c r="A212" s="517"/>
      <c r="B212" s="518"/>
      <c r="C212" s="519"/>
      <c r="D212" s="519"/>
      <c r="E212" s="517"/>
      <c r="F212" s="517"/>
      <c r="G212" s="517"/>
      <c r="H212" s="517"/>
      <c r="I212" s="517"/>
      <c r="J212" s="517"/>
      <c r="K212" s="517"/>
      <c r="L212" s="517"/>
      <c r="M212" s="517"/>
      <c r="N212" s="517"/>
      <c r="O212" s="517"/>
      <c r="P212" s="517"/>
      <c r="Q212" s="517"/>
      <c r="R212" s="517"/>
      <c r="S212" s="517"/>
      <c r="T212" s="517"/>
      <c r="U212" s="517"/>
      <c r="V212" s="517"/>
    </row>
    <row r="213" ht="15.75" customHeight="1">
      <c r="A213" s="517"/>
      <c r="B213" s="518"/>
      <c r="C213" s="519"/>
      <c r="D213" s="519"/>
      <c r="E213" s="517"/>
      <c r="F213" s="517"/>
      <c r="G213" s="517"/>
      <c r="H213" s="517"/>
      <c r="I213" s="517"/>
      <c r="J213" s="517"/>
      <c r="K213" s="517"/>
      <c r="L213" s="517"/>
      <c r="M213" s="517"/>
      <c r="N213" s="517"/>
      <c r="O213" s="517"/>
      <c r="P213" s="517"/>
      <c r="Q213" s="517"/>
      <c r="R213" s="517"/>
      <c r="S213" s="517"/>
      <c r="T213" s="517"/>
      <c r="U213" s="517"/>
      <c r="V213" s="517"/>
    </row>
    <row r="214" ht="15.75" customHeight="1">
      <c r="A214" s="517"/>
      <c r="B214" s="518"/>
      <c r="C214" s="519"/>
      <c r="D214" s="519"/>
      <c r="E214" s="517"/>
      <c r="F214" s="517"/>
      <c r="G214" s="517"/>
      <c r="H214" s="517"/>
      <c r="I214" s="517"/>
      <c r="J214" s="517"/>
      <c r="K214" s="517"/>
      <c r="L214" s="517"/>
      <c r="M214" s="517"/>
      <c r="N214" s="517"/>
      <c r="O214" s="517"/>
      <c r="P214" s="517"/>
      <c r="Q214" s="517"/>
      <c r="R214" s="517"/>
      <c r="S214" s="517"/>
      <c r="T214" s="517"/>
      <c r="U214" s="517"/>
      <c r="V214" s="517"/>
    </row>
    <row r="215" ht="15.75" customHeight="1">
      <c r="A215" s="517"/>
      <c r="B215" s="518"/>
      <c r="C215" s="519"/>
      <c r="D215" s="519"/>
      <c r="E215" s="517"/>
      <c r="F215" s="517"/>
      <c r="G215" s="517"/>
      <c r="H215" s="517"/>
      <c r="I215" s="517"/>
      <c r="J215" s="517"/>
      <c r="K215" s="517"/>
      <c r="L215" s="517"/>
      <c r="M215" s="517"/>
      <c r="N215" s="517"/>
      <c r="O215" s="517"/>
      <c r="P215" s="517"/>
      <c r="Q215" s="517"/>
      <c r="R215" s="517"/>
      <c r="S215" s="517"/>
      <c r="T215" s="517"/>
      <c r="U215" s="517"/>
      <c r="V215" s="517"/>
    </row>
    <row r="216" ht="15.75" customHeight="1">
      <c r="A216" s="517"/>
      <c r="B216" s="518"/>
      <c r="C216" s="519"/>
      <c r="D216" s="519"/>
      <c r="E216" s="517"/>
      <c r="F216" s="517"/>
      <c r="G216" s="517"/>
      <c r="H216" s="517"/>
      <c r="I216" s="517"/>
      <c r="J216" s="517"/>
      <c r="K216" s="517"/>
      <c r="L216" s="517"/>
      <c r="M216" s="517"/>
      <c r="N216" s="517"/>
      <c r="O216" s="517"/>
      <c r="P216" s="517"/>
      <c r="Q216" s="517"/>
      <c r="R216" s="517"/>
      <c r="S216" s="517"/>
      <c r="T216" s="517"/>
      <c r="U216" s="517"/>
      <c r="V216" s="517"/>
    </row>
    <row r="217" ht="15.75" customHeight="1">
      <c r="A217" s="517"/>
      <c r="B217" s="518"/>
      <c r="C217" s="519"/>
      <c r="D217" s="519"/>
      <c r="E217" s="517"/>
      <c r="F217" s="517"/>
      <c r="G217" s="517"/>
      <c r="H217" s="517"/>
      <c r="I217" s="517"/>
      <c r="J217" s="517"/>
      <c r="K217" s="517"/>
      <c r="L217" s="517"/>
      <c r="M217" s="517"/>
      <c r="N217" s="517"/>
      <c r="O217" s="517"/>
      <c r="P217" s="517"/>
      <c r="Q217" s="517"/>
      <c r="R217" s="517"/>
      <c r="S217" s="517"/>
      <c r="T217" s="517"/>
      <c r="U217" s="517"/>
      <c r="V217" s="517"/>
    </row>
    <row r="218" ht="15.75" customHeight="1">
      <c r="A218" s="517"/>
      <c r="B218" s="518"/>
      <c r="C218" s="519"/>
      <c r="D218" s="519"/>
      <c r="E218" s="517"/>
      <c r="F218" s="517"/>
      <c r="G218" s="517"/>
      <c r="H218" s="517"/>
      <c r="I218" s="517"/>
      <c r="J218" s="517"/>
      <c r="K218" s="517"/>
      <c r="L218" s="517"/>
      <c r="M218" s="517"/>
      <c r="N218" s="517"/>
      <c r="O218" s="517"/>
      <c r="P218" s="517"/>
      <c r="Q218" s="517"/>
      <c r="R218" s="517"/>
      <c r="S218" s="517"/>
      <c r="T218" s="517"/>
      <c r="U218" s="517"/>
      <c r="V218" s="517"/>
    </row>
    <row r="219" ht="15.75" customHeight="1">
      <c r="A219" s="517"/>
      <c r="B219" s="518"/>
      <c r="C219" s="519"/>
      <c r="D219" s="519"/>
      <c r="E219" s="517"/>
      <c r="F219" s="517"/>
      <c r="G219" s="517"/>
      <c r="H219" s="517"/>
      <c r="I219" s="517"/>
      <c r="J219" s="517"/>
      <c r="K219" s="517"/>
      <c r="L219" s="517"/>
      <c r="M219" s="517"/>
      <c r="N219" s="517"/>
      <c r="O219" s="517"/>
      <c r="P219" s="517"/>
      <c r="Q219" s="517"/>
      <c r="R219" s="517"/>
      <c r="S219" s="517"/>
      <c r="T219" s="517"/>
      <c r="U219" s="517"/>
      <c r="V219" s="517"/>
    </row>
    <row r="220" ht="15.75" customHeight="1">
      <c r="A220" s="517"/>
      <c r="B220" s="518"/>
      <c r="C220" s="519"/>
      <c r="D220" s="519"/>
      <c r="E220" s="517"/>
      <c r="F220" s="517"/>
      <c r="G220" s="517"/>
      <c r="H220" s="517"/>
      <c r="I220" s="517"/>
      <c r="J220" s="517"/>
      <c r="K220" s="517"/>
      <c r="L220" s="517"/>
      <c r="M220" s="517"/>
      <c r="N220" s="517"/>
      <c r="O220" s="517"/>
      <c r="P220" s="517"/>
      <c r="Q220" s="517"/>
      <c r="R220" s="517"/>
      <c r="S220" s="517"/>
      <c r="T220" s="517"/>
      <c r="U220" s="517"/>
      <c r="V220" s="517"/>
    </row>
    <row r="221" ht="15.75" customHeight="1">
      <c r="A221" s="517"/>
      <c r="B221" s="518"/>
      <c r="C221" s="519"/>
      <c r="D221" s="519"/>
      <c r="E221" s="517"/>
      <c r="F221" s="517"/>
      <c r="G221" s="517"/>
      <c r="H221" s="517"/>
      <c r="I221" s="517"/>
      <c r="J221" s="517"/>
      <c r="K221" s="517"/>
      <c r="L221" s="517"/>
      <c r="M221" s="517"/>
      <c r="N221" s="517"/>
      <c r="O221" s="517"/>
      <c r="P221" s="517"/>
      <c r="Q221" s="517"/>
      <c r="R221" s="517"/>
      <c r="S221" s="517"/>
      <c r="T221" s="517"/>
      <c r="U221" s="517"/>
      <c r="V221" s="517"/>
    </row>
    <row r="222" ht="15.75" customHeight="1">
      <c r="A222" s="517"/>
      <c r="B222" s="518"/>
      <c r="C222" s="519"/>
      <c r="D222" s="519"/>
      <c r="E222" s="517"/>
      <c r="F222" s="517"/>
      <c r="G222" s="517"/>
      <c r="H222" s="517"/>
      <c r="I222" s="517"/>
      <c r="J222" s="517"/>
      <c r="K222" s="517"/>
      <c r="L222" s="517"/>
      <c r="M222" s="517"/>
      <c r="N222" s="517"/>
      <c r="O222" s="517"/>
      <c r="P222" s="517"/>
      <c r="Q222" s="517"/>
      <c r="R222" s="517"/>
      <c r="S222" s="517"/>
      <c r="T222" s="517"/>
      <c r="U222" s="517"/>
      <c r="V222" s="517"/>
    </row>
    <row r="223" ht="15.75" customHeight="1">
      <c r="A223" s="517"/>
      <c r="B223" s="518"/>
      <c r="C223" s="519"/>
      <c r="D223" s="519"/>
      <c r="E223" s="517"/>
      <c r="F223" s="517"/>
      <c r="G223" s="517"/>
      <c r="H223" s="517"/>
      <c r="I223" s="517"/>
      <c r="J223" s="517"/>
      <c r="K223" s="517"/>
      <c r="L223" s="517"/>
      <c r="M223" s="517"/>
      <c r="N223" s="517"/>
      <c r="O223" s="517"/>
      <c r="P223" s="517"/>
      <c r="Q223" s="517"/>
      <c r="R223" s="517"/>
      <c r="S223" s="517"/>
      <c r="T223" s="517"/>
      <c r="U223" s="517"/>
      <c r="V223" s="517"/>
    </row>
    <row r="224" ht="15.75" customHeight="1">
      <c r="A224" s="517"/>
      <c r="B224" s="518"/>
      <c r="C224" s="519"/>
      <c r="D224" s="519"/>
      <c r="E224" s="517"/>
      <c r="F224" s="517"/>
      <c r="G224" s="517"/>
      <c r="H224" s="517"/>
      <c r="I224" s="517"/>
      <c r="J224" s="517"/>
      <c r="K224" s="517"/>
      <c r="L224" s="517"/>
      <c r="M224" s="517"/>
      <c r="N224" s="517"/>
      <c r="O224" s="517"/>
      <c r="P224" s="517"/>
      <c r="Q224" s="517"/>
      <c r="R224" s="517"/>
      <c r="S224" s="517"/>
      <c r="T224" s="517"/>
      <c r="U224" s="517"/>
      <c r="V224" s="517"/>
    </row>
    <row r="225" ht="15.75" customHeight="1">
      <c r="A225" s="517"/>
      <c r="B225" s="518"/>
      <c r="C225" s="519"/>
      <c r="D225" s="519"/>
      <c r="E225" s="517"/>
      <c r="F225" s="517"/>
      <c r="G225" s="517"/>
      <c r="H225" s="517"/>
      <c r="I225" s="517"/>
      <c r="J225" s="517"/>
      <c r="K225" s="517"/>
      <c r="L225" s="517"/>
      <c r="M225" s="517"/>
      <c r="N225" s="517"/>
      <c r="O225" s="517"/>
      <c r="P225" s="517"/>
      <c r="Q225" s="517"/>
      <c r="R225" s="517"/>
      <c r="S225" s="517"/>
      <c r="T225" s="517"/>
      <c r="U225" s="517"/>
      <c r="V225" s="517"/>
    </row>
    <row r="226" ht="15.75" customHeight="1">
      <c r="A226" s="517"/>
      <c r="B226" s="518"/>
      <c r="C226" s="519"/>
      <c r="D226" s="519"/>
      <c r="E226" s="517"/>
      <c r="F226" s="517"/>
      <c r="G226" s="517"/>
      <c r="H226" s="517"/>
      <c r="I226" s="517"/>
      <c r="J226" s="517"/>
      <c r="K226" s="517"/>
      <c r="L226" s="517"/>
      <c r="M226" s="517"/>
      <c r="N226" s="517"/>
      <c r="O226" s="517"/>
      <c r="P226" s="517"/>
      <c r="Q226" s="517"/>
      <c r="R226" s="517"/>
      <c r="S226" s="517"/>
      <c r="T226" s="517"/>
      <c r="U226" s="517"/>
      <c r="V226" s="517"/>
    </row>
    <row r="227" ht="15.75" customHeight="1">
      <c r="A227" s="517"/>
      <c r="B227" s="518"/>
      <c r="C227" s="519"/>
      <c r="D227" s="519"/>
      <c r="E227" s="517"/>
      <c r="F227" s="517"/>
      <c r="G227" s="517"/>
      <c r="H227" s="517"/>
      <c r="I227" s="517"/>
      <c r="J227" s="517"/>
      <c r="K227" s="517"/>
      <c r="L227" s="517"/>
      <c r="M227" s="517"/>
      <c r="N227" s="517"/>
      <c r="O227" s="517"/>
      <c r="P227" s="517"/>
      <c r="Q227" s="517"/>
      <c r="R227" s="517"/>
      <c r="S227" s="517"/>
      <c r="T227" s="517"/>
      <c r="U227" s="517"/>
      <c r="V227" s="517"/>
    </row>
    <row r="228" ht="15.75" customHeight="1">
      <c r="A228" s="517"/>
      <c r="B228" s="518"/>
      <c r="C228" s="519"/>
      <c r="D228" s="519"/>
      <c r="E228" s="517"/>
      <c r="F228" s="517"/>
      <c r="G228" s="517"/>
      <c r="H228" s="517"/>
      <c r="I228" s="517"/>
      <c r="J228" s="517"/>
      <c r="K228" s="517"/>
      <c r="L228" s="517"/>
      <c r="M228" s="517"/>
      <c r="N228" s="517"/>
      <c r="O228" s="517"/>
      <c r="P228" s="517"/>
      <c r="Q228" s="517"/>
      <c r="R228" s="517"/>
      <c r="S228" s="517"/>
      <c r="T228" s="517"/>
      <c r="U228" s="517"/>
      <c r="V228" s="517"/>
    </row>
    <row r="229" ht="15.75" customHeight="1">
      <c r="A229" s="517"/>
      <c r="B229" s="518"/>
      <c r="C229" s="519"/>
      <c r="D229" s="519"/>
      <c r="E229" s="517"/>
      <c r="F229" s="517"/>
      <c r="G229" s="517"/>
      <c r="H229" s="517"/>
      <c r="I229" s="517"/>
      <c r="J229" s="517"/>
      <c r="K229" s="517"/>
      <c r="L229" s="517"/>
      <c r="M229" s="517"/>
      <c r="N229" s="517"/>
      <c r="O229" s="517"/>
      <c r="P229" s="517"/>
      <c r="Q229" s="517"/>
      <c r="R229" s="517"/>
      <c r="S229" s="517"/>
      <c r="T229" s="517"/>
      <c r="U229" s="517"/>
      <c r="V229" s="517"/>
    </row>
    <row r="230" ht="15.75" customHeight="1">
      <c r="A230" s="517"/>
      <c r="B230" s="518"/>
      <c r="C230" s="519"/>
      <c r="D230" s="519"/>
      <c r="E230" s="517"/>
      <c r="F230" s="517"/>
      <c r="G230" s="517"/>
      <c r="H230" s="517"/>
      <c r="I230" s="517"/>
      <c r="J230" s="517"/>
      <c r="K230" s="517"/>
      <c r="L230" s="517"/>
      <c r="M230" s="517"/>
      <c r="N230" s="517"/>
      <c r="O230" s="517"/>
      <c r="P230" s="517"/>
      <c r="Q230" s="517"/>
      <c r="R230" s="517"/>
      <c r="S230" s="517"/>
      <c r="T230" s="517"/>
      <c r="U230" s="517"/>
      <c r="V230" s="517"/>
    </row>
    <row r="231" ht="15.75" customHeight="1">
      <c r="A231" s="517"/>
      <c r="B231" s="518"/>
      <c r="C231" s="519"/>
      <c r="D231" s="519"/>
      <c r="E231" s="517"/>
      <c r="F231" s="517"/>
      <c r="G231" s="517"/>
      <c r="H231" s="517"/>
      <c r="I231" s="517"/>
      <c r="J231" s="517"/>
      <c r="K231" s="517"/>
      <c r="L231" s="517"/>
      <c r="M231" s="517"/>
      <c r="N231" s="517"/>
      <c r="O231" s="517"/>
      <c r="P231" s="517"/>
      <c r="Q231" s="517"/>
      <c r="R231" s="517"/>
      <c r="S231" s="517"/>
      <c r="T231" s="517"/>
      <c r="U231" s="517"/>
      <c r="V231" s="517"/>
    </row>
    <row r="232" ht="15.75" customHeight="1">
      <c r="A232" s="517"/>
      <c r="B232" s="518"/>
      <c r="C232" s="519"/>
      <c r="D232" s="519"/>
      <c r="E232" s="517"/>
      <c r="F232" s="517"/>
      <c r="G232" s="517"/>
      <c r="H232" s="517"/>
      <c r="I232" s="517"/>
      <c r="J232" s="517"/>
      <c r="K232" s="517"/>
      <c r="L232" s="517"/>
      <c r="M232" s="517"/>
      <c r="N232" s="517"/>
      <c r="O232" s="517"/>
      <c r="P232" s="517"/>
      <c r="Q232" s="517"/>
      <c r="R232" s="517"/>
      <c r="S232" s="517"/>
      <c r="T232" s="517"/>
      <c r="U232" s="517"/>
      <c r="V232" s="517"/>
    </row>
    <row r="233" ht="15.75" customHeight="1">
      <c r="A233" s="517"/>
      <c r="B233" s="518"/>
      <c r="C233" s="519"/>
      <c r="D233" s="519"/>
      <c r="E233" s="517"/>
      <c r="F233" s="517"/>
      <c r="G233" s="517"/>
      <c r="H233" s="517"/>
      <c r="I233" s="517"/>
      <c r="J233" s="517"/>
      <c r="K233" s="517"/>
      <c r="L233" s="517"/>
      <c r="M233" s="517"/>
      <c r="N233" s="517"/>
      <c r="O233" s="517"/>
      <c r="P233" s="517"/>
      <c r="Q233" s="517"/>
      <c r="R233" s="517"/>
      <c r="S233" s="517"/>
      <c r="T233" s="517"/>
      <c r="U233" s="517"/>
      <c r="V233" s="517"/>
    </row>
    <row r="234" ht="15.75" customHeight="1">
      <c r="A234" s="517"/>
      <c r="B234" s="518"/>
      <c r="C234" s="519"/>
      <c r="D234" s="519"/>
      <c r="E234" s="517"/>
      <c r="F234" s="517"/>
      <c r="G234" s="517"/>
      <c r="H234" s="517"/>
      <c r="I234" s="517"/>
      <c r="J234" s="517"/>
      <c r="K234" s="517"/>
      <c r="L234" s="517"/>
      <c r="M234" s="517"/>
      <c r="N234" s="517"/>
      <c r="O234" s="517"/>
      <c r="P234" s="517"/>
      <c r="Q234" s="517"/>
      <c r="R234" s="517"/>
      <c r="S234" s="517"/>
      <c r="T234" s="517"/>
      <c r="U234" s="517"/>
      <c r="V234" s="517"/>
    </row>
    <row r="235" ht="15.75" customHeight="1">
      <c r="A235" s="517"/>
      <c r="B235" s="518"/>
      <c r="C235" s="519"/>
      <c r="D235" s="519"/>
      <c r="E235" s="517"/>
      <c r="F235" s="517"/>
      <c r="G235" s="517"/>
      <c r="H235" s="517"/>
      <c r="I235" s="517"/>
      <c r="J235" s="517"/>
      <c r="K235" s="517"/>
      <c r="L235" s="517"/>
      <c r="M235" s="517"/>
      <c r="N235" s="517"/>
      <c r="O235" s="517"/>
      <c r="P235" s="517"/>
      <c r="Q235" s="517"/>
      <c r="R235" s="517"/>
      <c r="S235" s="517"/>
      <c r="T235" s="517"/>
      <c r="U235" s="517"/>
      <c r="V235" s="517"/>
    </row>
    <row r="236" ht="15.75" customHeight="1">
      <c r="A236" s="517"/>
      <c r="B236" s="518"/>
      <c r="C236" s="519"/>
      <c r="D236" s="519"/>
      <c r="E236" s="517"/>
      <c r="F236" s="517"/>
      <c r="G236" s="517"/>
      <c r="H236" s="517"/>
      <c r="I236" s="517"/>
      <c r="J236" s="517"/>
      <c r="K236" s="517"/>
      <c r="L236" s="517"/>
      <c r="M236" s="517"/>
      <c r="N236" s="517"/>
      <c r="O236" s="517"/>
      <c r="P236" s="517"/>
      <c r="Q236" s="517"/>
      <c r="R236" s="517"/>
      <c r="S236" s="517"/>
      <c r="T236" s="517"/>
      <c r="U236" s="517"/>
      <c r="V236" s="517"/>
    </row>
    <row r="237" ht="15.75" customHeight="1">
      <c r="A237" s="517"/>
      <c r="B237" s="518"/>
      <c r="C237" s="519"/>
      <c r="D237" s="519"/>
      <c r="E237" s="517"/>
      <c r="F237" s="517"/>
      <c r="G237" s="517"/>
      <c r="H237" s="517"/>
      <c r="I237" s="517"/>
      <c r="J237" s="517"/>
      <c r="K237" s="517"/>
      <c r="L237" s="517"/>
      <c r="M237" s="517"/>
      <c r="N237" s="517"/>
      <c r="O237" s="517"/>
      <c r="P237" s="517"/>
      <c r="Q237" s="517"/>
      <c r="R237" s="517"/>
      <c r="S237" s="517"/>
      <c r="T237" s="517"/>
      <c r="U237" s="517"/>
      <c r="V237" s="517"/>
    </row>
    <row r="238" ht="15.75" customHeight="1">
      <c r="A238" s="517"/>
      <c r="B238" s="518"/>
      <c r="C238" s="519"/>
      <c r="D238" s="519"/>
      <c r="E238" s="517"/>
      <c r="F238" s="517"/>
      <c r="G238" s="517"/>
      <c r="H238" s="517"/>
      <c r="I238" s="517"/>
      <c r="J238" s="517"/>
      <c r="K238" s="517"/>
      <c r="L238" s="517"/>
      <c r="M238" s="517"/>
      <c r="N238" s="517"/>
      <c r="O238" s="517"/>
      <c r="P238" s="517"/>
      <c r="Q238" s="517"/>
      <c r="R238" s="517"/>
      <c r="S238" s="517"/>
      <c r="T238" s="517"/>
      <c r="U238" s="517"/>
      <c r="V238" s="517"/>
    </row>
    <row r="239" ht="15.75" customHeight="1">
      <c r="A239" s="517"/>
      <c r="B239" s="518"/>
      <c r="C239" s="519"/>
      <c r="D239" s="519"/>
      <c r="E239" s="517"/>
      <c r="F239" s="517"/>
      <c r="G239" s="517"/>
      <c r="H239" s="517"/>
      <c r="I239" s="517"/>
      <c r="J239" s="517"/>
      <c r="K239" s="517"/>
      <c r="L239" s="517"/>
      <c r="M239" s="517"/>
      <c r="N239" s="517"/>
      <c r="O239" s="517"/>
      <c r="P239" s="517"/>
      <c r="Q239" s="517"/>
      <c r="R239" s="517"/>
      <c r="S239" s="517"/>
      <c r="T239" s="517"/>
      <c r="U239" s="517"/>
      <c r="V239" s="517"/>
    </row>
    <row r="240" ht="15.75" customHeight="1">
      <c r="A240" s="517"/>
      <c r="B240" s="518"/>
      <c r="C240" s="519"/>
      <c r="D240" s="519"/>
      <c r="E240" s="517"/>
      <c r="F240" s="517"/>
      <c r="G240" s="517"/>
      <c r="H240" s="517"/>
      <c r="I240" s="517"/>
      <c r="J240" s="517"/>
      <c r="K240" s="517"/>
      <c r="L240" s="517"/>
      <c r="M240" s="517"/>
      <c r="N240" s="517"/>
      <c r="O240" s="517"/>
      <c r="P240" s="517"/>
      <c r="Q240" s="517"/>
      <c r="R240" s="517"/>
      <c r="S240" s="517"/>
      <c r="T240" s="517"/>
      <c r="U240" s="517"/>
      <c r="V240" s="517"/>
    </row>
    <row r="241" ht="15.75" customHeight="1">
      <c r="A241" s="517"/>
      <c r="B241" s="518"/>
      <c r="C241" s="519"/>
      <c r="D241" s="519"/>
      <c r="E241" s="517"/>
      <c r="F241" s="517"/>
      <c r="G241" s="517"/>
      <c r="H241" s="517"/>
      <c r="I241" s="517"/>
      <c r="J241" s="517"/>
      <c r="K241" s="517"/>
      <c r="L241" s="517"/>
      <c r="M241" s="517"/>
      <c r="N241" s="517"/>
      <c r="O241" s="517"/>
      <c r="P241" s="517"/>
      <c r="Q241" s="517"/>
      <c r="R241" s="517"/>
      <c r="S241" s="517"/>
      <c r="T241" s="517"/>
      <c r="U241" s="517"/>
      <c r="V241" s="517"/>
    </row>
    <row r="242" ht="15.75" customHeight="1">
      <c r="A242" s="517"/>
      <c r="B242" s="518"/>
      <c r="C242" s="519"/>
      <c r="D242" s="519"/>
      <c r="E242" s="517"/>
      <c r="F242" s="517"/>
      <c r="G242" s="517"/>
      <c r="H242" s="517"/>
      <c r="I242" s="517"/>
      <c r="J242" s="517"/>
      <c r="K242" s="517"/>
      <c r="L242" s="517"/>
      <c r="M242" s="517"/>
      <c r="N242" s="517"/>
      <c r="O242" s="517"/>
      <c r="P242" s="517"/>
      <c r="Q242" s="517"/>
      <c r="R242" s="517"/>
      <c r="S242" s="517"/>
      <c r="T242" s="517"/>
      <c r="U242" s="517"/>
      <c r="V242" s="517"/>
    </row>
    <row r="243" ht="15.75" customHeight="1">
      <c r="A243" s="517"/>
      <c r="B243" s="518"/>
      <c r="C243" s="519"/>
      <c r="D243" s="519"/>
      <c r="E243" s="517"/>
      <c r="F243" s="517"/>
      <c r="G243" s="517"/>
      <c r="H243" s="517"/>
      <c r="I243" s="517"/>
      <c r="J243" s="517"/>
      <c r="K243" s="517"/>
      <c r="L243" s="517"/>
      <c r="M243" s="517"/>
      <c r="N243" s="517"/>
      <c r="O243" s="517"/>
      <c r="P243" s="517"/>
      <c r="Q243" s="517"/>
      <c r="R243" s="517"/>
      <c r="S243" s="517"/>
      <c r="T243" s="517"/>
      <c r="U243" s="517"/>
      <c r="V243" s="517"/>
    </row>
    <row r="244" ht="15.75" customHeight="1">
      <c r="A244" s="517"/>
      <c r="B244" s="518"/>
      <c r="C244" s="519"/>
      <c r="D244" s="519"/>
      <c r="E244" s="517"/>
      <c r="F244" s="517"/>
      <c r="G244" s="517"/>
      <c r="H244" s="517"/>
      <c r="I244" s="517"/>
      <c r="J244" s="517"/>
      <c r="K244" s="517"/>
      <c r="L244" s="517"/>
      <c r="M244" s="517"/>
      <c r="N244" s="517"/>
      <c r="O244" s="517"/>
      <c r="P244" s="517"/>
      <c r="Q244" s="517"/>
      <c r="R244" s="517"/>
      <c r="S244" s="517"/>
      <c r="T244" s="517"/>
      <c r="U244" s="517"/>
      <c r="V244" s="517"/>
    </row>
    <row r="245" ht="15.75" customHeight="1">
      <c r="A245" s="517"/>
      <c r="B245" s="518"/>
      <c r="C245" s="519"/>
      <c r="D245" s="519"/>
      <c r="E245" s="517"/>
      <c r="F245" s="517"/>
      <c r="G245" s="517"/>
      <c r="H245" s="517"/>
      <c r="I245" s="517"/>
      <c r="J245" s="517"/>
      <c r="K245" s="517"/>
      <c r="L245" s="517"/>
      <c r="M245" s="517"/>
      <c r="N245" s="517"/>
      <c r="O245" s="517"/>
      <c r="P245" s="517"/>
      <c r="Q245" s="517"/>
      <c r="R245" s="517"/>
      <c r="S245" s="517"/>
      <c r="T245" s="517"/>
      <c r="U245" s="517"/>
      <c r="V245" s="517"/>
    </row>
    <row r="246" ht="15.75" customHeight="1">
      <c r="A246" s="517"/>
      <c r="B246" s="518"/>
      <c r="C246" s="519"/>
      <c r="D246" s="519"/>
      <c r="E246" s="517"/>
      <c r="F246" s="517"/>
      <c r="G246" s="517"/>
      <c r="H246" s="517"/>
      <c r="I246" s="517"/>
      <c r="J246" s="517"/>
      <c r="K246" s="517"/>
      <c r="L246" s="517"/>
      <c r="M246" s="517"/>
      <c r="N246" s="517"/>
      <c r="O246" s="517"/>
      <c r="P246" s="517"/>
      <c r="Q246" s="517"/>
      <c r="R246" s="517"/>
      <c r="S246" s="517"/>
      <c r="T246" s="517"/>
      <c r="U246" s="517"/>
      <c r="V246" s="517"/>
    </row>
    <row r="247" ht="15.75" customHeight="1">
      <c r="A247" s="517"/>
      <c r="B247" s="518"/>
      <c r="C247" s="519"/>
      <c r="D247" s="519"/>
      <c r="E247" s="517"/>
      <c r="F247" s="517"/>
      <c r="G247" s="517"/>
      <c r="H247" s="517"/>
      <c r="I247" s="517"/>
      <c r="J247" s="517"/>
      <c r="K247" s="517"/>
      <c r="L247" s="517"/>
      <c r="M247" s="517"/>
      <c r="N247" s="517"/>
      <c r="O247" s="517"/>
      <c r="P247" s="517"/>
      <c r="Q247" s="517"/>
      <c r="R247" s="517"/>
      <c r="S247" s="517"/>
      <c r="T247" s="517"/>
      <c r="U247" s="517"/>
      <c r="V247" s="517"/>
    </row>
    <row r="248" ht="15.75" customHeight="1">
      <c r="A248" s="517"/>
      <c r="B248" s="518"/>
      <c r="C248" s="519"/>
      <c r="D248" s="519"/>
      <c r="E248" s="517"/>
      <c r="F248" s="517"/>
      <c r="G248" s="517"/>
      <c r="H248" s="517"/>
      <c r="I248" s="517"/>
      <c r="J248" s="517"/>
      <c r="K248" s="517"/>
      <c r="L248" s="517"/>
      <c r="M248" s="517"/>
      <c r="N248" s="517"/>
      <c r="O248" s="517"/>
      <c r="P248" s="517"/>
      <c r="Q248" s="517"/>
      <c r="R248" s="517"/>
      <c r="S248" s="517"/>
      <c r="T248" s="517"/>
      <c r="U248" s="517"/>
      <c r="V248" s="517"/>
    </row>
    <row r="249" ht="15.75" customHeight="1">
      <c r="A249" s="517"/>
      <c r="B249" s="518"/>
      <c r="C249" s="519"/>
      <c r="D249" s="519"/>
      <c r="E249" s="517"/>
      <c r="F249" s="517"/>
      <c r="G249" s="517"/>
      <c r="H249" s="517"/>
      <c r="I249" s="517"/>
      <c r="J249" s="517"/>
      <c r="K249" s="517"/>
      <c r="L249" s="517"/>
      <c r="M249" s="517"/>
      <c r="N249" s="517"/>
      <c r="O249" s="517"/>
      <c r="P249" s="517"/>
      <c r="Q249" s="517"/>
      <c r="R249" s="517"/>
      <c r="S249" s="517"/>
      <c r="T249" s="517"/>
      <c r="U249" s="517"/>
      <c r="V249" s="517"/>
    </row>
    <row r="250" ht="15.75" customHeight="1">
      <c r="A250" s="517"/>
      <c r="B250" s="518"/>
      <c r="C250" s="519"/>
      <c r="D250" s="519"/>
      <c r="E250" s="517"/>
      <c r="F250" s="517"/>
      <c r="G250" s="517"/>
      <c r="H250" s="517"/>
      <c r="I250" s="517"/>
      <c r="J250" s="517"/>
      <c r="K250" s="517"/>
      <c r="L250" s="517"/>
      <c r="M250" s="517"/>
      <c r="N250" s="517"/>
      <c r="O250" s="517"/>
      <c r="P250" s="517"/>
      <c r="Q250" s="517"/>
      <c r="R250" s="517"/>
      <c r="S250" s="517"/>
      <c r="T250" s="517"/>
      <c r="U250" s="517"/>
      <c r="V250" s="517"/>
    </row>
    <row r="251" ht="15.75" customHeight="1">
      <c r="A251" s="517"/>
      <c r="B251" s="518"/>
      <c r="C251" s="519"/>
      <c r="D251" s="519"/>
      <c r="E251" s="517"/>
      <c r="F251" s="517"/>
      <c r="G251" s="517"/>
      <c r="H251" s="517"/>
      <c r="I251" s="517"/>
      <c r="J251" s="517"/>
      <c r="K251" s="517"/>
      <c r="L251" s="517"/>
      <c r="M251" s="517"/>
      <c r="N251" s="517"/>
      <c r="O251" s="517"/>
      <c r="P251" s="517"/>
      <c r="Q251" s="517"/>
      <c r="R251" s="517"/>
      <c r="S251" s="517"/>
      <c r="T251" s="517"/>
      <c r="U251" s="517"/>
      <c r="V251" s="517"/>
    </row>
    <row r="252" ht="15.75" customHeight="1">
      <c r="A252" s="517"/>
      <c r="B252" s="518"/>
      <c r="C252" s="519"/>
      <c r="D252" s="519"/>
      <c r="E252" s="517"/>
      <c r="F252" s="517"/>
      <c r="G252" s="517"/>
      <c r="H252" s="517"/>
      <c r="I252" s="517"/>
      <c r="J252" s="517"/>
      <c r="K252" s="517"/>
      <c r="L252" s="517"/>
      <c r="M252" s="517"/>
      <c r="N252" s="517"/>
      <c r="O252" s="517"/>
      <c r="P252" s="517"/>
      <c r="Q252" s="517"/>
      <c r="R252" s="517"/>
      <c r="S252" s="517"/>
      <c r="T252" s="517"/>
      <c r="U252" s="517"/>
      <c r="V252" s="517"/>
    </row>
    <row r="253" ht="15.75" customHeight="1">
      <c r="A253" s="517"/>
      <c r="B253" s="518"/>
      <c r="C253" s="519"/>
      <c r="D253" s="519"/>
      <c r="E253" s="517"/>
      <c r="F253" s="517"/>
      <c r="G253" s="517"/>
      <c r="H253" s="517"/>
      <c r="I253" s="517"/>
      <c r="J253" s="517"/>
      <c r="K253" s="517"/>
      <c r="L253" s="517"/>
      <c r="M253" s="517"/>
      <c r="N253" s="517"/>
      <c r="O253" s="517"/>
      <c r="P253" s="517"/>
      <c r="Q253" s="517"/>
      <c r="R253" s="517"/>
      <c r="S253" s="517"/>
      <c r="T253" s="517"/>
      <c r="U253" s="517"/>
      <c r="V253" s="517"/>
    </row>
    <row r="254" ht="15.75" customHeight="1">
      <c r="A254" s="517"/>
      <c r="B254" s="518"/>
      <c r="C254" s="519"/>
      <c r="D254" s="519"/>
      <c r="E254" s="517"/>
      <c r="F254" s="517"/>
      <c r="G254" s="517"/>
      <c r="H254" s="517"/>
      <c r="I254" s="517"/>
      <c r="J254" s="517"/>
      <c r="K254" s="517"/>
      <c r="L254" s="517"/>
      <c r="M254" s="517"/>
      <c r="N254" s="517"/>
      <c r="O254" s="517"/>
      <c r="P254" s="517"/>
      <c r="Q254" s="517"/>
      <c r="R254" s="517"/>
      <c r="S254" s="517"/>
      <c r="T254" s="517"/>
      <c r="U254" s="517"/>
      <c r="V254" s="517"/>
    </row>
    <row r="255" ht="15.75" customHeight="1">
      <c r="A255" s="517"/>
      <c r="B255" s="518"/>
      <c r="C255" s="519"/>
      <c r="D255" s="519"/>
      <c r="E255" s="517"/>
      <c r="F255" s="517"/>
      <c r="G255" s="517"/>
      <c r="H255" s="517"/>
      <c r="I255" s="517"/>
      <c r="J255" s="517"/>
      <c r="K255" s="517"/>
      <c r="L255" s="517"/>
      <c r="M255" s="517"/>
      <c r="N255" s="517"/>
      <c r="O255" s="517"/>
      <c r="P255" s="517"/>
      <c r="Q255" s="517"/>
      <c r="R255" s="517"/>
      <c r="S255" s="517"/>
      <c r="T255" s="517"/>
      <c r="U255" s="517"/>
      <c r="V255" s="517"/>
    </row>
    <row r="256" ht="15.75" customHeight="1">
      <c r="A256" s="517"/>
      <c r="B256" s="518"/>
      <c r="C256" s="519"/>
      <c r="D256" s="519"/>
      <c r="E256" s="517"/>
      <c r="F256" s="517"/>
      <c r="G256" s="517"/>
      <c r="H256" s="517"/>
      <c r="I256" s="517"/>
      <c r="J256" s="517"/>
      <c r="K256" s="517"/>
      <c r="L256" s="517"/>
      <c r="M256" s="517"/>
      <c r="N256" s="517"/>
      <c r="O256" s="517"/>
      <c r="P256" s="517"/>
      <c r="Q256" s="517"/>
      <c r="R256" s="517"/>
      <c r="S256" s="517"/>
      <c r="T256" s="517"/>
      <c r="U256" s="517"/>
      <c r="V256" s="517"/>
    </row>
    <row r="257" ht="15.75" customHeight="1">
      <c r="A257" s="517"/>
      <c r="B257" s="518"/>
      <c r="C257" s="519"/>
      <c r="D257" s="519"/>
      <c r="E257" s="517"/>
      <c r="F257" s="517"/>
      <c r="G257" s="517"/>
      <c r="H257" s="517"/>
      <c r="I257" s="517"/>
      <c r="J257" s="517"/>
      <c r="K257" s="517"/>
      <c r="L257" s="517"/>
      <c r="M257" s="517"/>
      <c r="N257" s="517"/>
      <c r="O257" s="517"/>
      <c r="P257" s="517"/>
      <c r="Q257" s="517"/>
      <c r="R257" s="517"/>
      <c r="S257" s="517"/>
      <c r="T257" s="517"/>
      <c r="U257" s="517"/>
      <c r="V257" s="517"/>
    </row>
    <row r="258" ht="15.75" customHeight="1">
      <c r="A258" s="517"/>
      <c r="B258" s="518"/>
      <c r="C258" s="519"/>
      <c r="D258" s="519"/>
      <c r="E258" s="517"/>
      <c r="F258" s="517"/>
      <c r="G258" s="517"/>
      <c r="H258" s="517"/>
      <c r="I258" s="517"/>
      <c r="J258" s="517"/>
      <c r="K258" s="517"/>
      <c r="L258" s="517"/>
      <c r="M258" s="517"/>
      <c r="N258" s="517"/>
      <c r="O258" s="517"/>
      <c r="P258" s="517"/>
      <c r="Q258" s="517"/>
      <c r="R258" s="517"/>
      <c r="S258" s="517"/>
      <c r="T258" s="517"/>
      <c r="U258" s="517"/>
      <c r="V258" s="517"/>
    </row>
    <row r="259" ht="15.75" customHeight="1">
      <c r="A259" s="517"/>
      <c r="B259" s="518"/>
      <c r="C259" s="519"/>
      <c r="D259" s="519"/>
      <c r="E259" s="517"/>
      <c r="F259" s="517"/>
      <c r="G259" s="517"/>
      <c r="H259" s="517"/>
      <c r="I259" s="517"/>
      <c r="J259" s="517"/>
      <c r="K259" s="517"/>
      <c r="L259" s="517"/>
      <c r="M259" s="517"/>
      <c r="N259" s="517"/>
      <c r="O259" s="517"/>
      <c r="P259" s="517"/>
      <c r="Q259" s="517"/>
      <c r="R259" s="517"/>
      <c r="S259" s="517"/>
      <c r="T259" s="517"/>
      <c r="U259" s="517"/>
      <c r="V259" s="517"/>
    </row>
    <row r="260" ht="15.75" customHeight="1">
      <c r="A260" s="517"/>
      <c r="B260" s="518"/>
      <c r="C260" s="519"/>
      <c r="D260" s="519"/>
      <c r="E260" s="517"/>
      <c r="F260" s="517"/>
      <c r="G260" s="517"/>
      <c r="H260" s="517"/>
      <c r="I260" s="517"/>
      <c r="J260" s="517"/>
      <c r="K260" s="517"/>
      <c r="L260" s="517"/>
      <c r="M260" s="517"/>
      <c r="N260" s="517"/>
      <c r="O260" s="517"/>
      <c r="P260" s="517"/>
      <c r="Q260" s="517"/>
      <c r="R260" s="517"/>
      <c r="S260" s="517"/>
      <c r="T260" s="517"/>
      <c r="U260" s="517"/>
      <c r="V260" s="517"/>
    </row>
    <row r="261" ht="15.75" customHeight="1">
      <c r="A261" s="517"/>
      <c r="B261" s="518"/>
      <c r="C261" s="519"/>
      <c r="D261" s="519"/>
      <c r="E261" s="517"/>
      <c r="F261" s="517"/>
      <c r="G261" s="517"/>
      <c r="H261" s="517"/>
      <c r="I261" s="517"/>
      <c r="J261" s="517"/>
      <c r="K261" s="517"/>
      <c r="L261" s="517"/>
      <c r="M261" s="517"/>
      <c r="N261" s="517"/>
      <c r="O261" s="517"/>
      <c r="P261" s="517"/>
      <c r="Q261" s="517"/>
      <c r="R261" s="517"/>
      <c r="S261" s="517"/>
      <c r="T261" s="517"/>
      <c r="U261" s="517"/>
      <c r="V261" s="517"/>
    </row>
    <row r="262" ht="15.75" customHeight="1">
      <c r="A262" s="517"/>
      <c r="B262" s="518"/>
      <c r="C262" s="519"/>
      <c r="D262" s="519"/>
      <c r="E262" s="517"/>
      <c r="F262" s="517"/>
      <c r="G262" s="517"/>
      <c r="H262" s="517"/>
      <c r="I262" s="517"/>
      <c r="J262" s="517"/>
      <c r="K262" s="517"/>
      <c r="L262" s="517"/>
      <c r="M262" s="517"/>
      <c r="N262" s="517"/>
      <c r="O262" s="517"/>
      <c r="P262" s="517"/>
      <c r="Q262" s="517"/>
      <c r="R262" s="517"/>
      <c r="S262" s="517"/>
      <c r="T262" s="517"/>
      <c r="U262" s="517"/>
      <c r="V262" s="517"/>
    </row>
    <row r="263" ht="15.75" customHeight="1">
      <c r="A263" s="517"/>
      <c r="B263" s="518"/>
      <c r="C263" s="519"/>
      <c r="D263" s="519"/>
      <c r="E263" s="517"/>
      <c r="F263" s="517"/>
      <c r="G263" s="517"/>
      <c r="H263" s="517"/>
      <c r="I263" s="517"/>
      <c r="J263" s="517"/>
      <c r="K263" s="517"/>
      <c r="L263" s="517"/>
      <c r="M263" s="517"/>
      <c r="N263" s="517"/>
      <c r="O263" s="517"/>
      <c r="P263" s="517"/>
      <c r="Q263" s="517"/>
      <c r="R263" s="517"/>
      <c r="S263" s="517"/>
      <c r="T263" s="517"/>
      <c r="U263" s="517"/>
      <c r="V263" s="517"/>
    </row>
    <row r="264" ht="15.75" customHeight="1">
      <c r="A264" s="517"/>
      <c r="B264" s="518"/>
      <c r="C264" s="519"/>
      <c r="D264" s="519"/>
      <c r="E264" s="517"/>
      <c r="F264" s="517"/>
      <c r="G264" s="517"/>
      <c r="H264" s="517"/>
      <c r="I264" s="517"/>
      <c r="J264" s="517"/>
      <c r="K264" s="517"/>
      <c r="L264" s="517"/>
      <c r="M264" s="517"/>
      <c r="N264" s="517"/>
      <c r="O264" s="517"/>
      <c r="P264" s="517"/>
      <c r="Q264" s="517"/>
      <c r="R264" s="517"/>
      <c r="S264" s="517"/>
      <c r="T264" s="517"/>
      <c r="U264" s="517"/>
      <c r="V264" s="517"/>
    </row>
    <row r="265" ht="15.75" customHeight="1">
      <c r="A265" s="517"/>
      <c r="B265" s="518"/>
      <c r="C265" s="519"/>
      <c r="D265" s="519"/>
      <c r="E265" s="517"/>
      <c r="F265" s="517"/>
      <c r="G265" s="517"/>
      <c r="H265" s="517"/>
      <c r="I265" s="517"/>
      <c r="J265" s="517"/>
      <c r="K265" s="517"/>
      <c r="L265" s="517"/>
      <c r="M265" s="517"/>
      <c r="N265" s="517"/>
      <c r="O265" s="517"/>
      <c r="P265" s="517"/>
      <c r="Q265" s="517"/>
      <c r="R265" s="517"/>
      <c r="S265" s="517"/>
      <c r="T265" s="517"/>
      <c r="U265" s="517"/>
      <c r="V265" s="517"/>
    </row>
    <row r="266" ht="15.75" customHeight="1">
      <c r="A266" s="517"/>
      <c r="B266" s="518"/>
      <c r="C266" s="519"/>
      <c r="D266" s="519"/>
      <c r="E266" s="517"/>
      <c r="F266" s="517"/>
      <c r="G266" s="517"/>
      <c r="H266" s="517"/>
      <c r="I266" s="517"/>
      <c r="J266" s="517"/>
      <c r="K266" s="517"/>
      <c r="L266" s="517"/>
      <c r="M266" s="517"/>
      <c r="N266" s="517"/>
      <c r="O266" s="517"/>
      <c r="P266" s="517"/>
      <c r="Q266" s="517"/>
      <c r="R266" s="517"/>
      <c r="S266" s="517"/>
      <c r="T266" s="517"/>
      <c r="U266" s="517"/>
      <c r="V266" s="517"/>
    </row>
    <row r="267" ht="15.75" customHeight="1">
      <c r="A267" s="517"/>
      <c r="B267" s="518"/>
      <c r="C267" s="519"/>
      <c r="D267" s="519"/>
      <c r="E267" s="517"/>
      <c r="F267" s="517"/>
      <c r="G267" s="517"/>
      <c r="H267" s="517"/>
      <c r="I267" s="517"/>
      <c r="J267" s="517"/>
      <c r="K267" s="517"/>
      <c r="L267" s="517"/>
      <c r="M267" s="517"/>
      <c r="N267" s="517"/>
      <c r="O267" s="517"/>
      <c r="P267" s="517"/>
      <c r="Q267" s="517"/>
      <c r="R267" s="517"/>
      <c r="S267" s="517"/>
      <c r="T267" s="517"/>
      <c r="U267" s="517"/>
      <c r="V267" s="517"/>
    </row>
    <row r="268" ht="15.75" customHeight="1">
      <c r="A268" s="517"/>
      <c r="B268" s="518"/>
      <c r="C268" s="519"/>
      <c r="D268" s="519"/>
      <c r="E268" s="517"/>
      <c r="F268" s="517"/>
      <c r="G268" s="517"/>
      <c r="H268" s="517"/>
      <c r="I268" s="517"/>
      <c r="J268" s="517"/>
      <c r="K268" s="517"/>
      <c r="L268" s="517"/>
      <c r="M268" s="517"/>
      <c r="N268" s="517"/>
      <c r="O268" s="517"/>
      <c r="P268" s="517"/>
      <c r="Q268" s="517"/>
      <c r="R268" s="517"/>
      <c r="S268" s="517"/>
      <c r="T268" s="517"/>
      <c r="U268" s="517"/>
      <c r="V268" s="517"/>
    </row>
    <row r="269" ht="15.75" customHeight="1">
      <c r="A269" s="517"/>
      <c r="B269" s="518"/>
      <c r="C269" s="519"/>
      <c r="D269" s="519"/>
      <c r="E269" s="517"/>
      <c r="F269" s="517"/>
      <c r="G269" s="517"/>
      <c r="H269" s="517"/>
      <c r="I269" s="517"/>
      <c r="J269" s="517"/>
      <c r="K269" s="517"/>
      <c r="L269" s="517"/>
      <c r="M269" s="517"/>
      <c r="N269" s="517"/>
      <c r="O269" s="517"/>
      <c r="P269" s="517"/>
      <c r="Q269" s="517"/>
      <c r="R269" s="517"/>
      <c r="S269" s="517"/>
      <c r="T269" s="517"/>
      <c r="U269" s="517"/>
      <c r="V269" s="517"/>
    </row>
    <row r="270" ht="15.75" customHeight="1">
      <c r="A270" s="517"/>
      <c r="B270" s="518"/>
      <c r="C270" s="519"/>
      <c r="D270" s="519"/>
      <c r="E270" s="517"/>
      <c r="F270" s="517"/>
      <c r="G270" s="517"/>
      <c r="H270" s="517"/>
      <c r="I270" s="517"/>
      <c r="J270" s="517"/>
      <c r="K270" s="517"/>
      <c r="L270" s="517"/>
      <c r="M270" s="517"/>
      <c r="N270" s="517"/>
      <c r="O270" s="517"/>
      <c r="P270" s="517"/>
      <c r="Q270" s="517"/>
      <c r="R270" s="517"/>
      <c r="S270" s="517"/>
      <c r="T270" s="517"/>
      <c r="U270" s="517"/>
      <c r="V270" s="517"/>
    </row>
    <row r="271" ht="15.75" customHeight="1">
      <c r="A271" s="517"/>
      <c r="B271" s="518"/>
      <c r="C271" s="519"/>
      <c r="D271" s="519"/>
      <c r="E271" s="517"/>
      <c r="F271" s="517"/>
      <c r="G271" s="517"/>
      <c r="H271" s="517"/>
      <c r="I271" s="517"/>
      <c r="J271" s="517"/>
      <c r="K271" s="517"/>
      <c r="L271" s="517"/>
      <c r="M271" s="517"/>
      <c r="N271" s="517"/>
      <c r="O271" s="517"/>
      <c r="P271" s="517"/>
      <c r="Q271" s="517"/>
      <c r="R271" s="517"/>
      <c r="S271" s="517"/>
      <c r="T271" s="517"/>
      <c r="U271" s="517"/>
      <c r="V271" s="517"/>
    </row>
    <row r="272" ht="15.75" customHeight="1">
      <c r="A272" s="517"/>
      <c r="B272" s="518"/>
      <c r="C272" s="519"/>
      <c r="D272" s="519"/>
      <c r="E272" s="517"/>
      <c r="F272" s="517"/>
      <c r="G272" s="517"/>
      <c r="H272" s="517"/>
      <c r="I272" s="517"/>
      <c r="J272" s="517"/>
      <c r="K272" s="517"/>
      <c r="L272" s="517"/>
      <c r="M272" s="517"/>
      <c r="N272" s="517"/>
      <c r="O272" s="517"/>
      <c r="P272" s="517"/>
      <c r="Q272" s="517"/>
      <c r="R272" s="517"/>
      <c r="S272" s="517"/>
      <c r="T272" s="517"/>
      <c r="U272" s="517"/>
      <c r="V272" s="517"/>
    </row>
    <row r="273" ht="15.75" customHeight="1">
      <c r="A273" s="517"/>
      <c r="B273" s="518"/>
      <c r="C273" s="519"/>
      <c r="D273" s="519"/>
      <c r="E273" s="517"/>
      <c r="F273" s="517"/>
      <c r="G273" s="517"/>
      <c r="H273" s="517"/>
      <c r="I273" s="517"/>
      <c r="J273" s="517"/>
      <c r="K273" s="517"/>
      <c r="L273" s="517"/>
      <c r="M273" s="517"/>
      <c r="N273" s="517"/>
      <c r="O273" s="517"/>
      <c r="P273" s="517"/>
      <c r="Q273" s="517"/>
      <c r="R273" s="517"/>
      <c r="S273" s="517"/>
      <c r="T273" s="517"/>
      <c r="U273" s="517"/>
      <c r="V273" s="517"/>
    </row>
    <row r="274" ht="15.75" customHeight="1">
      <c r="A274" s="517"/>
      <c r="B274" s="518"/>
      <c r="C274" s="519"/>
      <c r="D274" s="519"/>
      <c r="E274" s="517"/>
      <c r="F274" s="517"/>
      <c r="G274" s="517"/>
      <c r="H274" s="517"/>
      <c r="I274" s="517"/>
      <c r="J274" s="517"/>
      <c r="K274" s="517"/>
      <c r="L274" s="517"/>
      <c r="M274" s="517"/>
      <c r="N274" s="517"/>
      <c r="O274" s="517"/>
      <c r="P274" s="517"/>
      <c r="Q274" s="517"/>
      <c r="R274" s="517"/>
      <c r="S274" s="517"/>
      <c r="T274" s="517"/>
      <c r="U274" s="517"/>
      <c r="V274" s="517"/>
    </row>
    <row r="275" ht="15.75" customHeight="1">
      <c r="A275" s="517"/>
      <c r="B275" s="518"/>
      <c r="C275" s="519"/>
      <c r="D275" s="519"/>
      <c r="E275" s="517"/>
      <c r="F275" s="517"/>
      <c r="G275" s="517"/>
      <c r="H275" s="517"/>
      <c r="I275" s="517"/>
      <c r="J275" s="517"/>
      <c r="K275" s="517"/>
      <c r="L275" s="517"/>
      <c r="M275" s="517"/>
      <c r="N275" s="517"/>
      <c r="O275" s="517"/>
      <c r="P275" s="517"/>
      <c r="Q275" s="517"/>
      <c r="R275" s="517"/>
      <c r="S275" s="517"/>
      <c r="T275" s="517"/>
      <c r="U275" s="517"/>
      <c r="V275" s="517"/>
    </row>
    <row r="276" ht="15.75" customHeight="1">
      <c r="A276" s="517"/>
      <c r="B276" s="518"/>
      <c r="C276" s="519"/>
      <c r="D276" s="519"/>
      <c r="E276" s="517"/>
      <c r="F276" s="517"/>
      <c r="G276" s="517"/>
      <c r="H276" s="517"/>
      <c r="I276" s="517"/>
      <c r="J276" s="517"/>
      <c r="K276" s="517"/>
      <c r="L276" s="517"/>
      <c r="M276" s="517"/>
      <c r="N276" s="517"/>
      <c r="O276" s="517"/>
      <c r="P276" s="517"/>
      <c r="Q276" s="517"/>
      <c r="R276" s="517"/>
      <c r="S276" s="517"/>
      <c r="T276" s="517"/>
      <c r="U276" s="517"/>
      <c r="V276" s="517"/>
    </row>
    <row r="277" ht="15.75" customHeight="1">
      <c r="A277" s="517"/>
      <c r="B277" s="518"/>
      <c r="C277" s="519"/>
      <c r="D277" s="519"/>
      <c r="E277" s="517"/>
      <c r="F277" s="517"/>
      <c r="G277" s="517"/>
      <c r="H277" s="517"/>
      <c r="I277" s="517"/>
      <c r="J277" s="517"/>
      <c r="K277" s="517"/>
      <c r="L277" s="517"/>
      <c r="M277" s="517"/>
      <c r="N277" s="517"/>
      <c r="O277" s="517"/>
      <c r="P277" s="517"/>
      <c r="Q277" s="517"/>
      <c r="R277" s="517"/>
      <c r="S277" s="517"/>
      <c r="T277" s="517"/>
      <c r="U277" s="517"/>
      <c r="V277" s="517"/>
    </row>
    <row r="278" ht="15.75" customHeight="1">
      <c r="A278" s="517"/>
      <c r="B278" s="518"/>
      <c r="C278" s="519"/>
      <c r="D278" s="519"/>
      <c r="E278" s="517"/>
      <c r="F278" s="517"/>
      <c r="G278" s="517"/>
      <c r="H278" s="517"/>
      <c r="I278" s="517"/>
      <c r="J278" s="517"/>
      <c r="K278" s="517"/>
      <c r="L278" s="517"/>
      <c r="M278" s="517"/>
      <c r="N278" s="517"/>
      <c r="O278" s="517"/>
      <c r="P278" s="517"/>
      <c r="Q278" s="517"/>
      <c r="R278" s="517"/>
      <c r="S278" s="517"/>
      <c r="T278" s="517"/>
      <c r="U278" s="517"/>
      <c r="V278" s="517"/>
    </row>
    <row r="279" ht="15.75" customHeight="1">
      <c r="A279" s="517"/>
      <c r="B279" s="518"/>
      <c r="C279" s="519"/>
      <c r="D279" s="519"/>
      <c r="E279" s="517"/>
      <c r="F279" s="517"/>
      <c r="G279" s="517"/>
      <c r="H279" s="517"/>
      <c r="I279" s="517"/>
      <c r="J279" s="517"/>
      <c r="K279" s="517"/>
      <c r="L279" s="517"/>
      <c r="M279" s="517"/>
      <c r="N279" s="517"/>
      <c r="O279" s="517"/>
      <c r="P279" s="517"/>
      <c r="Q279" s="517"/>
      <c r="R279" s="517"/>
      <c r="S279" s="517"/>
      <c r="T279" s="517"/>
      <c r="U279" s="517"/>
      <c r="V279" s="517"/>
    </row>
    <row r="280" ht="15.75" customHeight="1">
      <c r="A280" s="517"/>
      <c r="B280" s="518"/>
      <c r="C280" s="519"/>
      <c r="D280" s="519"/>
      <c r="E280" s="517"/>
      <c r="F280" s="517"/>
      <c r="G280" s="517"/>
      <c r="H280" s="517"/>
      <c r="I280" s="517"/>
      <c r="J280" s="517"/>
      <c r="K280" s="517"/>
      <c r="L280" s="517"/>
      <c r="M280" s="517"/>
      <c r="N280" s="517"/>
      <c r="O280" s="517"/>
      <c r="P280" s="517"/>
      <c r="Q280" s="517"/>
      <c r="R280" s="517"/>
      <c r="S280" s="517"/>
      <c r="T280" s="517"/>
      <c r="U280" s="517"/>
      <c r="V280" s="517"/>
    </row>
    <row r="281" ht="15.75" customHeight="1">
      <c r="A281" s="517"/>
      <c r="B281" s="518"/>
      <c r="C281" s="519"/>
      <c r="D281" s="519"/>
      <c r="E281" s="517"/>
      <c r="F281" s="517"/>
      <c r="G281" s="517"/>
      <c r="H281" s="517"/>
      <c r="I281" s="517"/>
      <c r="J281" s="517"/>
      <c r="K281" s="517"/>
      <c r="L281" s="517"/>
      <c r="M281" s="517"/>
      <c r="N281" s="517"/>
      <c r="O281" s="517"/>
      <c r="P281" s="517"/>
      <c r="Q281" s="517"/>
      <c r="R281" s="517"/>
      <c r="S281" s="517"/>
      <c r="T281" s="517"/>
      <c r="U281" s="517"/>
      <c r="V281" s="517"/>
    </row>
    <row r="282" ht="15.75" customHeight="1">
      <c r="A282" s="517"/>
      <c r="B282" s="518"/>
      <c r="C282" s="519"/>
      <c r="D282" s="519"/>
      <c r="E282" s="517"/>
      <c r="F282" s="517"/>
      <c r="G282" s="517"/>
      <c r="H282" s="517"/>
      <c r="I282" s="517"/>
      <c r="J282" s="517"/>
      <c r="K282" s="517"/>
      <c r="L282" s="517"/>
      <c r="M282" s="517"/>
      <c r="N282" s="517"/>
      <c r="O282" s="517"/>
      <c r="P282" s="517"/>
      <c r="Q282" s="517"/>
      <c r="R282" s="517"/>
      <c r="S282" s="517"/>
      <c r="T282" s="517"/>
      <c r="U282" s="517"/>
      <c r="V282" s="517"/>
    </row>
    <row r="283" ht="15.75" customHeight="1">
      <c r="A283" s="517"/>
      <c r="B283" s="518"/>
      <c r="C283" s="519"/>
      <c r="D283" s="519"/>
      <c r="E283" s="517"/>
      <c r="F283" s="517"/>
      <c r="G283" s="517"/>
      <c r="H283" s="517"/>
      <c r="I283" s="517"/>
      <c r="J283" s="517"/>
      <c r="K283" s="517"/>
      <c r="L283" s="517"/>
      <c r="M283" s="517"/>
      <c r="N283" s="517"/>
      <c r="O283" s="517"/>
      <c r="P283" s="517"/>
      <c r="Q283" s="517"/>
      <c r="R283" s="517"/>
      <c r="S283" s="517"/>
      <c r="T283" s="517"/>
      <c r="U283" s="517"/>
      <c r="V283" s="517"/>
    </row>
    <row r="284" ht="15.75" customHeight="1">
      <c r="A284" s="517"/>
      <c r="B284" s="518"/>
      <c r="C284" s="519"/>
      <c r="D284" s="519"/>
      <c r="E284" s="517"/>
      <c r="F284" s="517"/>
      <c r="G284" s="517"/>
      <c r="H284" s="517"/>
      <c r="I284" s="517"/>
      <c r="J284" s="517"/>
      <c r="K284" s="517"/>
      <c r="L284" s="517"/>
      <c r="M284" s="517"/>
      <c r="N284" s="517"/>
      <c r="O284" s="517"/>
      <c r="P284" s="517"/>
      <c r="Q284" s="517"/>
      <c r="R284" s="517"/>
      <c r="S284" s="517"/>
      <c r="T284" s="517"/>
      <c r="U284" s="517"/>
      <c r="V284" s="517"/>
    </row>
    <row r="285" ht="15.75" customHeight="1">
      <c r="A285" s="517"/>
      <c r="B285" s="518"/>
      <c r="C285" s="519"/>
      <c r="D285" s="519"/>
      <c r="E285" s="517"/>
      <c r="F285" s="517"/>
      <c r="G285" s="517"/>
      <c r="H285" s="517"/>
      <c r="I285" s="517"/>
      <c r="J285" s="517"/>
      <c r="K285" s="517"/>
      <c r="L285" s="517"/>
      <c r="M285" s="517"/>
      <c r="N285" s="517"/>
      <c r="O285" s="517"/>
      <c r="P285" s="517"/>
      <c r="Q285" s="517"/>
      <c r="R285" s="517"/>
      <c r="S285" s="517"/>
      <c r="T285" s="517"/>
      <c r="U285" s="517"/>
      <c r="V285" s="517"/>
    </row>
    <row r="286" ht="15.75" customHeight="1">
      <c r="A286" s="517"/>
      <c r="B286" s="518"/>
      <c r="C286" s="519"/>
      <c r="D286" s="519"/>
      <c r="E286" s="517"/>
      <c r="F286" s="517"/>
      <c r="G286" s="517"/>
      <c r="H286" s="517"/>
      <c r="I286" s="517"/>
      <c r="J286" s="517"/>
      <c r="K286" s="517"/>
      <c r="L286" s="517"/>
      <c r="M286" s="517"/>
      <c r="N286" s="517"/>
      <c r="O286" s="517"/>
      <c r="P286" s="517"/>
      <c r="Q286" s="517"/>
      <c r="R286" s="517"/>
      <c r="S286" s="517"/>
      <c r="T286" s="517"/>
      <c r="U286" s="517"/>
      <c r="V286" s="517"/>
    </row>
    <row r="287" ht="15.75" customHeight="1">
      <c r="A287" s="517"/>
      <c r="B287" s="518"/>
      <c r="C287" s="519"/>
      <c r="D287" s="519"/>
      <c r="E287" s="517"/>
      <c r="F287" s="517"/>
      <c r="G287" s="517"/>
      <c r="H287" s="517"/>
      <c r="I287" s="517"/>
      <c r="J287" s="517"/>
      <c r="K287" s="517"/>
      <c r="L287" s="517"/>
      <c r="M287" s="517"/>
      <c r="N287" s="517"/>
      <c r="O287" s="517"/>
      <c r="P287" s="517"/>
      <c r="Q287" s="517"/>
      <c r="R287" s="517"/>
      <c r="S287" s="517"/>
      <c r="T287" s="517"/>
      <c r="U287" s="517"/>
      <c r="V287" s="517"/>
    </row>
    <row r="288" ht="15.75" customHeight="1">
      <c r="A288" s="517"/>
      <c r="B288" s="518"/>
      <c r="C288" s="519"/>
      <c r="D288" s="519"/>
      <c r="E288" s="517"/>
      <c r="F288" s="517"/>
      <c r="G288" s="517"/>
      <c r="H288" s="517"/>
      <c r="I288" s="517"/>
      <c r="J288" s="517"/>
      <c r="K288" s="517"/>
      <c r="L288" s="517"/>
      <c r="M288" s="517"/>
      <c r="N288" s="517"/>
      <c r="O288" s="517"/>
      <c r="P288" s="517"/>
      <c r="Q288" s="517"/>
      <c r="R288" s="517"/>
      <c r="S288" s="517"/>
      <c r="T288" s="517"/>
      <c r="U288" s="517"/>
      <c r="V288" s="517"/>
    </row>
    <row r="289" ht="15.75" customHeight="1">
      <c r="A289" s="517"/>
      <c r="B289" s="518"/>
      <c r="C289" s="519"/>
      <c r="D289" s="519"/>
      <c r="E289" s="517"/>
      <c r="F289" s="517"/>
      <c r="G289" s="517"/>
      <c r="H289" s="517"/>
      <c r="I289" s="517"/>
      <c r="J289" s="517"/>
      <c r="K289" s="517"/>
      <c r="L289" s="517"/>
      <c r="M289" s="517"/>
      <c r="N289" s="517"/>
      <c r="O289" s="517"/>
      <c r="P289" s="517"/>
      <c r="Q289" s="517"/>
      <c r="R289" s="517"/>
      <c r="S289" s="517"/>
      <c r="T289" s="517"/>
      <c r="U289" s="517"/>
      <c r="V289" s="517"/>
    </row>
    <row r="290" ht="15.75" customHeight="1">
      <c r="A290" s="517"/>
      <c r="B290" s="518"/>
      <c r="C290" s="519"/>
      <c r="D290" s="519"/>
      <c r="E290" s="517"/>
      <c r="F290" s="517"/>
      <c r="G290" s="517"/>
      <c r="H290" s="517"/>
      <c r="I290" s="517"/>
      <c r="J290" s="517"/>
      <c r="K290" s="517"/>
      <c r="L290" s="517"/>
      <c r="M290" s="517"/>
      <c r="N290" s="517"/>
      <c r="O290" s="517"/>
      <c r="P290" s="517"/>
      <c r="Q290" s="517"/>
      <c r="R290" s="517"/>
      <c r="S290" s="517"/>
      <c r="T290" s="517"/>
      <c r="U290" s="517"/>
      <c r="V290" s="517"/>
    </row>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scale="80"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1" max="1" width="4.38"/>
    <col customWidth="1" min="2" max="2" width="36.88"/>
    <col customWidth="1" min="3" max="3" width="47.13"/>
    <col customWidth="1" min="4" max="4" width="46.63"/>
    <col customWidth="1" min="5" max="5" width="39.88"/>
    <col customWidth="1" min="6" max="6" width="34.25"/>
  </cols>
  <sheetData>
    <row r="1" ht="54.0" customHeight="1">
      <c r="A1" s="56" t="s">
        <v>51</v>
      </c>
      <c r="B1" s="2"/>
      <c r="C1" s="2"/>
      <c r="D1" s="2"/>
      <c r="E1" s="2"/>
      <c r="F1" s="57"/>
    </row>
    <row r="2" ht="38.25" customHeight="1">
      <c r="A2" s="58" t="s">
        <v>52</v>
      </c>
      <c r="B2" s="59"/>
      <c r="C2" s="25"/>
      <c r="D2" s="60" t="str">
        <f>Request!D11</f>
        <v>Q1 - FA-Т37 - ITB</v>
      </c>
      <c r="E2" s="2"/>
      <c r="F2" s="3"/>
    </row>
    <row r="3" ht="39.0" customHeight="1">
      <c r="A3" s="61" t="s">
        <v>53</v>
      </c>
      <c r="B3" s="59"/>
      <c r="C3" s="59"/>
      <c r="D3" s="59"/>
      <c r="E3" s="59"/>
      <c r="F3" s="25"/>
    </row>
    <row r="4" ht="47.25" customHeight="1">
      <c r="A4" s="62" t="s">
        <v>54</v>
      </c>
      <c r="B4" s="63" t="s">
        <v>55</v>
      </c>
      <c r="C4" s="64"/>
      <c r="D4" s="65" t="s">
        <v>56</v>
      </c>
      <c r="E4" s="2"/>
      <c r="F4" s="3"/>
    </row>
    <row r="5" ht="47.25" customHeight="1">
      <c r="A5" s="66">
        <v>1.0</v>
      </c>
      <c r="B5" s="67" t="s">
        <v>57</v>
      </c>
      <c r="C5" s="68"/>
      <c r="D5" s="2"/>
      <c r="E5" s="2"/>
      <c r="F5" s="69" t="s">
        <v>58</v>
      </c>
    </row>
    <row r="6" ht="27.0" customHeight="1">
      <c r="A6" s="70">
        <v>2.0</v>
      </c>
      <c r="B6" s="71" t="s">
        <v>59</v>
      </c>
      <c r="C6" s="72" t="b">
        <v>0</v>
      </c>
      <c r="D6" s="72" t="b">
        <v>0</v>
      </c>
      <c r="E6" s="72" t="b">
        <v>0</v>
      </c>
      <c r="F6" s="72"/>
    </row>
    <row r="7" ht="27.0" customHeight="1">
      <c r="A7" s="73"/>
      <c r="B7" s="73"/>
      <c r="C7" s="74" t="s">
        <v>60</v>
      </c>
      <c r="D7" s="74" t="s">
        <v>61</v>
      </c>
      <c r="E7" s="74" t="s">
        <v>62</v>
      </c>
      <c r="F7" s="74" t="s">
        <v>63</v>
      </c>
    </row>
    <row r="8" ht="57.0" customHeight="1">
      <c r="A8" s="66">
        <v>3.0</v>
      </c>
      <c r="B8" s="67" t="s">
        <v>64</v>
      </c>
      <c r="C8" s="68"/>
      <c r="D8" s="2"/>
      <c r="E8" s="2"/>
      <c r="F8" s="69" t="s">
        <v>65</v>
      </c>
    </row>
    <row r="9" ht="69.75" customHeight="1">
      <c r="A9" s="75" t="s">
        <v>54</v>
      </c>
      <c r="B9" s="76" t="s">
        <v>55</v>
      </c>
      <c r="D9" s="77"/>
      <c r="E9" s="78" t="s">
        <v>66</v>
      </c>
      <c r="F9" s="79" t="s">
        <v>67</v>
      </c>
    </row>
    <row r="10" ht="28.5" customHeight="1">
      <c r="A10" s="80"/>
      <c r="B10" s="81" t="s">
        <v>68</v>
      </c>
      <c r="C10" s="2"/>
      <c r="D10" s="3"/>
      <c r="E10" s="82" t="s">
        <v>69</v>
      </c>
      <c r="F10" s="73"/>
    </row>
    <row r="11">
      <c r="A11" s="83">
        <v>1.0</v>
      </c>
      <c r="B11" s="84" t="s">
        <v>70</v>
      </c>
      <c r="C11" s="85" t="s">
        <v>71</v>
      </c>
      <c r="D11" s="85" t="s">
        <v>72</v>
      </c>
      <c r="E11" s="86" t="s">
        <v>73</v>
      </c>
      <c r="F11" s="87"/>
    </row>
    <row r="12">
      <c r="A12" s="88"/>
      <c r="B12" s="88"/>
      <c r="C12" s="85" t="s">
        <v>74</v>
      </c>
      <c r="D12" s="85" t="s">
        <v>75</v>
      </c>
      <c r="E12" s="86" t="s">
        <v>73</v>
      </c>
      <c r="F12" s="87"/>
    </row>
    <row r="13">
      <c r="A13" s="88"/>
      <c r="B13" s="88"/>
      <c r="C13" s="85" t="s">
        <v>76</v>
      </c>
      <c r="D13" s="85" t="s">
        <v>77</v>
      </c>
      <c r="E13" s="86" t="s">
        <v>73</v>
      </c>
      <c r="F13" s="87"/>
    </row>
    <row r="14">
      <c r="A14" s="88"/>
      <c r="B14" s="88"/>
      <c r="C14" s="85" t="s">
        <v>78</v>
      </c>
      <c r="D14" s="85" t="s">
        <v>79</v>
      </c>
      <c r="E14" s="86" t="s">
        <v>73</v>
      </c>
      <c r="F14" s="87"/>
    </row>
    <row r="15">
      <c r="A15" s="73"/>
      <c r="B15" s="73"/>
      <c r="C15" s="89" t="s">
        <v>80</v>
      </c>
      <c r="D15" s="89" t="s">
        <v>81</v>
      </c>
      <c r="E15" s="86" t="s">
        <v>73</v>
      </c>
      <c r="F15" s="87"/>
    </row>
    <row r="16" ht="15.75" customHeight="1">
      <c r="A16" s="90"/>
      <c r="B16" s="2"/>
      <c r="C16" s="2"/>
      <c r="D16" s="2"/>
      <c r="E16" s="2"/>
      <c r="F16" s="3"/>
    </row>
    <row r="17">
      <c r="A17" s="91">
        <v>1.0</v>
      </c>
      <c r="B17" s="92" t="s">
        <v>70</v>
      </c>
      <c r="C17" s="93" t="s">
        <v>82</v>
      </c>
      <c r="D17" s="85" t="s">
        <v>83</v>
      </c>
      <c r="E17" s="87"/>
      <c r="F17" s="94" t="s">
        <v>15</v>
      </c>
    </row>
    <row r="18">
      <c r="A18" s="91">
        <v>3.0</v>
      </c>
      <c r="B18" s="95" t="s">
        <v>84</v>
      </c>
      <c r="C18" s="96" t="s">
        <v>85</v>
      </c>
      <c r="D18" s="96" t="s">
        <v>86</v>
      </c>
      <c r="E18" s="72"/>
      <c r="F18" s="94" t="s">
        <v>15</v>
      </c>
    </row>
    <row r="19">
      <c r="A19" s="91">
        <v>4.0</v>
      </c>
      <c r="B19" s="97" t="s">
        <v>87</v>
      </c>
      <c r="C19" s="98" t="s">
        <v>88</v>
      </c>
      <c r="D19" s="98" t="s">
        <v>89</v>
      </c>
      <c r="E19" s="72"/>
      <c r="F19" s="94" t="s">
        <v>15</v>
      </c>
    </row>
    <row r="20" ht="15.75" customHeight="1">
      <c r="A20" s="99" t="s">
        <v>48</v>
      </c>
      <c r="E20" s="100"/>
      <c r="F20" s="101"/>
    </row>
    <row r="21" ht="15.75" customHeight="1">
      <c r="A21" s="102"/>
      <c r="E21" s="103"/>
      <c r="F21" s="101"/>
    </row>
    <row r="22" ht="15.75" customHeight="1">
      <c r="A22" s="102"/>
      <c r="E22" s="104"/>
      <c r="F22" s="101"/>
    </row>
    <row r="23" ht="15.75" customHeight="1">
      <c r="A23" s="105"/>
      <c r="B23" s="103"/>
      <c r="C23" s="103"/>
      <c r="D23" s="103"/>
      <c r="E23" s="103"/>
      <c r="F23" s="101"/>
    </row>
    <row r="24" ht="15.75" customHeight="1">
      <c r="A24" s="106" t="s">
        <v>49</v>
      </c>
      <c r="B24" s="64"/>
      <c r="C24" s="64"/>
      <c r="D24" s="64"/>
      <c r="E24" s="103"/>
      <c r="F24" s="101"/>
    </row>
    <row r="25" ht="15.75" customHeight="1">
      <c r="A25" s="102"/>
      <c r="E25" s="104"/>
      <c r="F25" s="101"/>
    </row>
    <row r="26" ht="15.75" customHeight="1">
      <c r="A26" s="105"/>
      <c r="B26" s="103"/>
      <c r="C26" s="103"/>
      <c r="D26" s="103"/>
      <c r="E26" s="103"/>
      <c r="F26" s="101"/>
    </row>
    <row r="27" ht="15.75" customHeight="1">
      <c r="A27" s="105"/>
      <c r="B27" s="103"/>
      <c r="C27" s="103"/>
      <c r="D27" s="103"/>
      <c r="E27" s="103"/>
      <c r="F27" s="101"/>
    </row>
    <row r="28" ht="15.75" customHeight="1">
      <c r="A28" s="105"/>
      <c r="B28" s="103"/>
      <c r="C28" s="107" t="s">
        <v>50</v>
      </c>
      <c r="D28" s="103"/>
      <c r="E28" s="103"/>
      <c r="F28" s="101"/>
    </row>
    <row r="29" ht="15.75" customHeight="1">
      <c r="A29" s="105"/>
      <c r="B29" s="103"/>
      <c r="C29" s="103"/>
      <c r="D29" s="103"/>
      <c r="E29" s="103"/>
      <c r="F29" s="101"/>
    </row>
    <row r="30" ht="15.75" customHeight="1">
      <c r="A30" s="105"/>
      <c r="B30" s="103"/>
      <c r="C30" s="103"/>
      <c r="D30" s="103"/>
      <c r="E30" s="103"/>
      <c r="F30" s="101"/>
    </row>
    <row r="31" ht="15.75" customHeight="1">
      <c r="A31" s="105"/>
      <c r="B31" s="103"/>
      <c r="C31" s="103"/>
      <c r="D31" s="103"/>
      <c r="E31" s="103"/>
      <c r="F31" s="101"/>
    </row>
    <row r="32" ht="15.75" customHeight="1">
      <c r="A32" s="105"/>
      <c r="B32" s="103"/>
      <c r="C32" s="103"/>
      <c r="D32" s="103"/>
      <c r="E32" s="103"/>
      <c r="F32" s="101"/>
    </row>
    <row r="33" ht="15.75" customHeight="1">
      <c r="A33" s="105"/>
      <c r="B33" s="103"/>
      <c r="C33" s="103"/>
      <c r="D33" s="103"/>
      <c r="E33" s="103"/>
      <c r="F33" s="101"/>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1:E1"/>
    <mergeCell ref="A2:C2"/>
    <mergeCell ref="D2:F2"/>
    <mergeCell ref="A3:F3"/>
    <mergeCell ref="B4:C4"/>
    <mergeCell ref="D4:F4"/>
    <mergeCell ref="C5:E5"/>
    <mergeCell ref="B11:B15"/>
    <mergeCell ref="A16:F16"/>
    <mergeCell ref="A20:D22"/>
    <mergeCell ref="A24:D25"/>
    <mergeCell ref="A6:A7"/>
    <mergeCell ref="B6:B7"/>
    <mergeCell ref="C8:E8"/>
    <mergeCell ref="B9:D9"/>
    <mergeCell ref="F9:F10"/>
    <mergeCell ref="B10:D10"/>
    <mergeCell ref="A11:A15"/>
  </mergeCells>
  <printOptions/>
  <pageMargins bottom="0.75" footer="0.0" header="0.0" left="0.7" right="0.7"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1" max="1" width="2.63"/>
    <col customWidth="1" min="2" max="2" width="34.75"/>
    <col customWidth="1" min="3" max="3" width="11.75"/>
    <col customWidth="1" min="4" max="4" width="73.75"/>
    <col customWidth="1" min="5" max="6" width="12.63"/>
  </cols>
  <sheetData>
    <row r="1" ht="92.25" customHeight="1">
      <c r="A1" s="108"/>
      <c r="B1" s="109"/>
      <c r="C1" s="110"/>
      <c r="D1" s="110"/>
    </row>
    <row r="2" ht="15.75" customHeight="1">
      <c r="A2" s="108"/>
      <c r="B2" s="111" t="s">
        <v>90</v>
      </c>
      <c r="C2" s="112"/>
      <c r="D2" s="113"/>
    </row>
    <row r="3" ht="15.75" customHeight="1">
      <c r="A3" s="108"/>
      <c r="B3" s="114">
        <v>45747.0</v>
      </c>
      <c r="C3" s="115"/>
      <c r="D3" s="116"/>
    </row>
    <row r="4" ht="15.75" customHeight="1">
      <c r="A4" s="108"/>
      <c r="B4" s="113"/>
      <c r="C4" s="115"/>
      <c r="D4" s="117" t="s">
        <v>91</v>
      </c>
    </row>
    <row r="5" ht="15.75" customHeight="1">
      <c r="A5" s="108"/>
      <c r="B5" s="113"/>
      <c r="C5" s="115"/>
      <c r="D5" s="117" t="s">
        <v>92</v>
      </c>
    </row>
    <row r="6">
      <c r="A6" s="108"/>
      <c r="B6" s="113"/>
      <c r="C6" s="118"/>
      <c r="D6" s="117"/>
    </row>
    <row r="7">
      <c r="A7" s="108"/>
      <c r="B7" s="113"/>
      <c r="C7" s="118" t="s">
        <v>93</v>
      </c>
      <c r="D7" s="119" t="s">
        <v>94</v>
      </c>
    </row>
    <row r="8" ht="51.0" customHeight="1">
      <c r="A8" s="108"/>
      <c r="B8" s="120"/>
      <c r="C8" s="118" t="s">
        <v>95</v>
      </c>
      <c r="D8" s="117" t="str">
        <f>IFERROR(__xludf.DUMMYFUNCTION("GOOGLETRANSLATE(D7,""uk"",""en"")"),"FOR THE PURCHASE of goods for a coffee break during small events (information sessions, group consultations, lectures, focus groups, etc.).")</f>
        <v>FOR THE PURCHASE of goods for a coffee break during small events (information sessions, group consultations, lectures, focus groups, etc.).</v>
      </c>
    </row>
    <row r="9">
      <c r="A9" s="108"/>
      <c r="B9" s="121" t="s">
        <v>96</v>
      </c>
      <c r="C9" s="122"/>
      <c r="D9" s="123">
        <v>45761.0</v>
      </c>
    </row>
    <row r="10" ht="39.0" customHeight="1">
      <c r="A10" s="108"/>
      <c r="B10" s="121" t="s">
        <v>97</v>
      </c>
      <c r="C10" s="122"/>
      <c r="D10" s="124">
        <v>0.5</v>
      </c>
    </row>
    <row r="11" ht="28.5" customHeight="1">
      <c r="A11" s="108"/>
      <c r="B11" s="125" t="s">
        <v>98</v>
      </c>
      <c r="C11" s="126"/>
      <c r="D11" s="127" t="s">
        <v>99</v>
      </c>
    </row>
    <row r="12" ht="33.0" customHeight="1">
      <c r="A12" s="108"/>
      <c r="B12" s="128" t="s">
        <v>100</v>
      </c>
      <c r="C12" s="122"/>
      <c r="D12" s="129" t="s">
        <v>101</v>
      </c>
    </row>
    <row r="13" ht="21.75" customHeight="1">
      <c r="A13" s="108"/>
      <c r="B13" s="130" t="s">
        <v>102</v>
      </c>
      <c r="C13" s="131"/>
      <c r="D13" s="131" t="s">
        <v>103</v>
      </c>
    </row>
    <row r="14" ht="28.5" customHeight="1">
      <c r="A14" s="108"/>
      <c r="B14" s="130" t="s">
        <v>104</v>
      </c>
      <c r="C14" s="131"/>
      <c r="D14" s="131" t="s">
        <v>105</v>
      </c>
    </row>
    <row r="15" ht="42.0" customHeight="1">
      <c r="A15" s="108"/>
      <c r="B15" s="132" t="s">
        <v>106</v>
      </c>
      <c r="C15" s="133"/>
      <c r="D15" s="134" t="s">
        <v>107</v>
      </c>
    </row>
    <row r="16" ht="15.75" customHeight="1">
      <c r="A16" s="108"/>
      <c r="B16" s="135"/>
      <c r="C16" s="136"/>
      <c r="D16" s="136"/>
    </row>
    <row r="17" ht="15.75" customHeight="1">
      <c r="A17" s="108"/>
      <c r="B17" s="137"/>
      <c r="C17" s="138"/>
      <c r="D17" s="138" t="s">
        <v>108</v>
      </c>
    </row>
    <row r="18" ht="15.75" customHeight="1">
      <c r="A18" s="108"/>
      <c r="B18" s="139"/>
      <c r="C18" s="139"/>
      <c r="D18" s="139"/>
    </row>
    <row r="19">
      <c r="A19" s="108"/>
      <c r="B19" s="140" t="s">
        <v>109</v>
      </c>
      <c r="C19" s="110"/>
      <c r="D19" s="110"/>
    </row>
    <row r="20" ht="43.5" customHeight="1">
      <c r="A20" s="108"/>
      <c r="B20" s="141" t="s">
        <v>110</v>
      </c>
      <c r="C20" s="64"/>
      <c r="D20" s="64"/>
    </row>
    <row r="21" ht="15.75" customHeight="1">
      <c r="A21" s="142"/>
      <c r="B21" s="143"/>
      <c r="C21" s="144"/>
      <c r="D21" s="145"/>
    </row>
    <row r="22" ht="15.75" customHeight="1">
      <c r="A22" s="146"/>
      <c r="B22" s="147" t="s">
        <v>111</v>
      </c>
      <c r="C22" s="148"/>
      <c r="D22" s="149" t="s">
        <v>112</v>
      </c>
    </row>
    <row r="23" ht="15.75" customHeight="1">
      <c r="A23" s="146"/>
      <c r="B23" s="147"/>
      <c r="C23" s="148"/>
      <c r="D23" s="149" t="str">
        <f>D7</f>
        <v>НА ЗАКУПІВЛЮ товарів для кавопаузи під час дрібних заходів (інформаційні сесії, групові консультації, лекції, фокус-групи, тощо).</v>
      </c>
    </row>
    <row r="24" ht="22.5" customHeight="1">
      <c r="A24" s="142"/>
      <c r="B24" s="150"/>
      <c r="C24" s="148"/>
      <c r="D24" s="151" t="str">
        <f>D12</f>
        <v>tender@r2p.org.ua</v>
      </c>
    </row>
    <row r="25" ht="15.75" customHeight="1">
      <c r="A25" s="142"/>
      <c r="B25" s="152"/>
      <c r="C25" s="153"/>
      <c r="D25" s="154"/>
    </row>
    <row r="26" ht="15.75" customHeight="1">
      <c r="A26" s="142"/>
      <c r="B26" s="148"/>
      <c r="C26" s="148"/>
      <c r="D26" s="148"/>
    </row>
    <row r="27" ht="15.75" customHeight="1">
      <c r="A27" s="142"/>
      <c r="B27" s="155" t="s">
        <v>113</v>
      </c>
      <c r="C27" s="148"/>
      <c r="D27" s="156" t="s">
        <v>114</v>
      </c>
    </row>
    <row r="28" ht="15.75" customHeight="1">
      <c r="A28" s="142"/>
      <c r="C28" s="148"/>
      <c r="D28" s="157" t="s">
        <v>115</v>
      </c>
    </row>
    <row r="29" ht="15.75" customHeight="1">
      <c r="A29" s="142"/>
      <c r="C29" s="148"/>
      <c r="D29" s="158" t="s">
        <v>116</v>
      </c>
    </row>
    <row r="30" ht="15.75" customHeight="1">
      <c r="A30" s="108"/>
      <c r="B30" s="148"/>
      <c r="C30" s="148"/>
      <c r="D30" s="148"/>
    </row>
    <row r="31" ht="15.75" customHeight="1">
      <c r="A31" s="142"/>
      <c r="B31" s="148"/>
      <c r="C31" s="148"/>
      <c r="D31" s="148"/>
    </row>
    <row r="32" ht="15.75" customHeight="1">
      <c r="A32" s="142"/>
      <c r="B32" s="147" t="s">
        <v>117</v>
      </c>
      <c r="C32" s="148"/>
      <c r="D32" s="159" t="s">
        <v>118</v>
      </c>
    </row>
    <row r="33" ht="15.75" customHeight="1">
      <c r="A33" s="142"/>
      <c r="B33" s="148"/>
      <c r="C33" s="148"/>
      <c r="D33" s="148"/>
    </row>
    <row r="34" ht="15.75" customHeight="1">
      <c r="A34" s="142"/>
      <c r="B34" s="143"/>
      <c r="C34" s="144"/>
      <c r="D34" s="145"/>
    </row>
    <row r="35" ht="15.75" customHeight="1">
      <c r="A35" s="142"/>
      <c r="B35" s="160" t="s">
        <v>119</v>
      </c>
      <c r="C35" s="161"/>
      <c r="D35" s="162" t="s">
        <v>120</v>
      </c>
    </row>
    <row r="36" ht="15.75" customHeight="1">
      <c r="A36" s="142"/>
      <c r="C36" s="163" t="s">
        <v>121</v>
      </c>
      <c r="D36" s="164">
        <f>D10</f>
        <v>0.5</v>
      </c>
    </row>
    <row r="37" ht="15.75" customHeight="1">
      <c r="A37" s="142"/>
      <c r="B37" s="165"/>
      <c r="C37" s="166" t="s">
        <v>122</v>
      </c>
      <c r="D37" s="167">
        <f>D9</f>
        <v>45761</v>
      </c>
    </row>
    <row r="38" ht="15.75" customHeight="1">
      <c r="A38" s="142"/>
      <c r="B38" s="161"/>
      <c r="C38" s="161"/>
      <c r="D38" s="168"/>
    </row>
    <row r="39" ht="15.75" customHeight="1">
      <c r="A39" s="142"/>
      <c r="B39" s="169" t="s">
        <v>123</v>
      </c>
      <c r="C39" s="161"/>
      <c r="D39" s="162" t="s">
        <v>124</v>
      </c>
    </row>
    <row r="40" ht="15.75" customHeight="1">
      <c r="A40" s="142"/>
      <c r="C40" s="161"/>
      <c r="D40" s="162" t="s">
        <v>125</v>
      </c>
    </row>
    <row r="41" ht="15.75" customHeight="1">
      <c r="A41" s="142"/>
      <c r="B41" s="165"/>
      <c r="C41" s="170"/>
      <c r="D41" s="170"/>
    </row>
    <row r="42" ht="15.75" customHeight="1">
      <c r="A42" s="142"/>
      <c r="B42" s="148"/>
      <c r="C42" s="148"/>
      <c r="D42" s="148"/>
    </row>
    <row r="43" ht="25.5" customHeight="1">
      <c r="A43" s="108"/>
      <c r="B43" s="171" t="s">
        <v>126</v>
      </c>
      <c r="C43" s="165"/>
      <c r="D43" s="165"/>
    </row>
    <row r="44" ht="15.75" customHeight="1">
      <c r="A44" s="108"/>
      <c r="B44" s="148"/>
      <c r="C44" s="148"/>
      <c r="D44" s="148"/>
    </row>
    <row r="45" ht="15.75" customHeight="1">
      <c r="A45" s="108"/>
      <c r="B45" s="172" t="s">
        <v>127</v>
      </c>
      <c r="C45" s="148"/>
      <c r="D45" s="156" t="s">
        <v>128</v>
      </c>
    </row>
    <row r="46" ht="28.5" customHeight="1">
      <c r="A46" s="108"/>
      <c r="C46" s="148"/>
      <c r="D46" s="173" t="s">
        <v>129</v>
      </c>
    </row>
    <row r="47" ht="15.75" customHeight="1">
      <c r="A47" s="108"/>
      <c r="C47" s="148"/>
      <c r="D47" s="173" t="s">
        <v>130</v>
      </c>
    </row>
    <row r="48" ht="15.75" customHeight="1">
      <c r="A48" s="108"/>
      <c r="B48" s="165"/>
      <c r="C48" s="153"/>
      <c r="D48" s="174" t="s">
        <v>131</v>
      </c>
    </row>
    <row r="49" ht="15.75" customHeight="1">
      <c r="A49" s="108"/>
      <c r="B49" s="148"/>
      <c r="C49" s="148"/>
      <c r="D49" s="148"/>
    </row>
    <row r="50" ht="15.75" customHeight="1">
      <c r="A50" s="108"/>
      <c r="B50" s="171" t="s">
        <v>132</v>
      </c>
      <c r="C50" s="165"/>
      <c r="D50" s="165"/>
    </row>
    <row r="51" ht="54.75" customHeight="1">
      <c r="A51" s="108"/>
      <c r="B51" s="155" t="s">
        <v>133</v>
      </c>
      <c r="C51" s="148"/>
      <c r="D51" s="175" t="s">
        <v>134</v>
      </c>
    </row>
    <row r="52" ht="15.75" customHeight="1">
      <c r="A52" s="108"/>
      <c r="C52" s="148"/>
      <c r="D52" s="176" t="s">
        <v>135</v>
      </c>
    </row>
    <row r="53" ht="15.75" customHeight="1">
      <c r="A53" s="108"/>
      <c r="C53" s="148"/>
      <c r="D53" s="176" t="s">
        <v>136</v>
      </c>
    </row>
    <row r="54" ht="15.75" customHeight="1">
      <c r="A54" s="108"/>
      <c r="B54" s="165"/>
      <c r="C54" s="153"/>
      <c r="D54" s="177" t="s">
        <v>137</v>
      </c>
    </row>
    <row r="55" ht="15.75" customHeight="1">
      <c r="A55" s="108"/>
      <c r="B55" s="148"/>
      <c r="C55" s="148"/>
      <c r="D55" s="148"/>
    </row>
    <row r="56" ht="30.75" customHeight="1">
      <c r="A56" s="108"/>
      <c r="B56" s="178" t="s">
        <v>138</v>
      </c>
    </row>
    <row r="57" ht="15.75" customHeight="1">
      <c r="A57" s="142"/>
      <c r="B57" s="144"/>
      <c r="C57" s="144"/>
      <c r="D57" s="144"/>
    </row>
    <row r="58" ht="15.75" customHeight="1">
      <c r="A58" s="108"/>
      <c r="B58" s="155" t="s">
        <v>139</v>
      </c>
      <c r="C58" s="148"/>
      <c r="D58" s="179" t="s">
        <v>140</v>
      </c>
    </row>
    <row r="59" ht="15.75" customHeight="1">
      <c r="A59" s="108"/>
      <c r="B59" s="165"/>
      <c r="C59" s="153"/>
      <c r="D59" s="180" t="s">
        <v>141</v>
      </c>
    </row>
    <row r="60" ht="15.75" customHeight="1">
      <c r="A60" s="108"/>
      <c r="B60" s="148"/>
      <c r="C60" s="148"/>
      <c r="D60" s="148"/>
    </row>
    <row r="61" ht="1.5" customHeight="1">
      <c r="A61" s="181"/>
      <c r="B61" s="148"/>
      <c r="C61" s="148"/>
      <c r="D61" s="148"/>
    </row>
    <row r="62" ht="226.5" customHeight="1">
      <c r="A62" s="182"/>
      <c r="B62" s="183" t="s">
        <v>142</v>
      </c>
      <c r="C62" s="148"/>
      <c r="D62" s="184" t="s">
        <v>143</v>
      </c>
    </row>
    <row r="63" ht="85.5" customHeight="1">
      <c r="A63" s="185"/>
      <c r="B63" s="165"/>
      <c r="C63" s="153"/>
      <c r="D63" s="186" t="s">
        <v>144</v>
      </c>
    </row>
    <row r="64" ht="15.75" customHeight="1">
      <c r="A64" s="108"/>
      <c r="B64" s="155" t="s">
        <v>145</v>
      </c>
      <c r="C64" s="148"/>
      <c r="D64" s="148"/>
    </row>
    <row r="65" ht="28.5" customHeight="1">
      <c r="A65" s="108"/>
      <c r="B65" s="187"/>
      <c r="C65" s="187"/>
      <c r="D65" s="188" t="s">
        <v>146</v>
      </c>
    </row>
    <row r="66" ht="15.75" customHeight="1">
      <c r="A66" s="108"/>
      <c r="B66" s="187"/>
      <c r="C66" s="187"/>
      <c r="D66" s="189">
        <v>60.0</v>
      </c>
    </row>
    <row r="67" ht="12.75" customHeight="1">
      <c r="A67" s="108"/>
      <c r="B67" s="187"/>
      <c r="C67" s="187"/>
      <c r="D67" s="188" t="s">
        <v>147</v>
      </c>
    </row>
    <row r="68" ht="57.0" customHeight="1">
      <c r="A68" s="108"/>
      <c r="B68" s="190" t="s">
        <v>148</v>
      </c>
      <c r="C68" s="191"/>
      <c r="D68" s="192" t="s">
        <v>149</v>
      </c>
    </row>
    <row r="69" ht="15.75" customHeight="1">
      <c r="A69" s="142"/>
      <c r="B69" s="193" t="s">
        <v>150</v>
      </c>
      <c r="C69" s="3"/>
      <c r="D69" s="194">
        <v>20.0</v>
      </c>
    </row>
    <row r="70" ht="15.75" customHeight="1">
      <c r="A70" s="142"/>
      <c r="B70" s="193" t="s">
        <v>151</v>
      </c>
      <c r="C70" s="3"/>
      <c r="D70" s="194">
        <v>15.0</v>
      </c>
    </row>
    <row r="71" ht="15.75" customHeight="1">
      <c r="A71" s="142"/>
      <c r="B71" s="193" t="s">
        <v>152</v>
      </c>
      <c r="C71" s="3"/>
      <c r="D71" s="194">
        <v>15.0</v>
      </c>
    </row>
    <row r="72" ht="15.75" customHeight="1">
      <c r="A72" s="142"/>
      <c r="B72" s="193" t="s">
        <v>153</v>
      </c>
      <c r="C72" s="3"/>
      <c r="D72" s="194">
        <v>10.0</v>
      </c>
    </row>
    <row r="73" ht="15.75" customHeight="1">
      <c r="A73" s="142"/>
      <c r="B73" s="195" t="s">
        <v>154</v>
      </c>
      <c r="C73" s="3"/>
      <c r="D73" s="196">
        <f>SUM(D69:D72)</f>
        <v>60</v>
      </c>
    </row>
    <row r="74" ht="45.75" customHeight="1">
      <c r="A74" s="142"/>
      <c r="B74" s="148"/>
      <c r="C74" s="148"/>
      <c r="D74" s="176" t="s">
        <v>155</v>
      </c>
    </row>
    <row r="75" ht="15.75" customHeight="1">
      <c r="A75" s="142"/>
      <c r="B75" s="148"/>
      <c r="C75" s="148"/>
      <c r="D75" s="197"/>
    </row>
    <row r="76" ht="15.75" customHeight="1">
      <c r="A76" s="142"/>
      <c r="B76" s="198" t="s">
        <v>156</v>
      </c>
      <c r="C76" s="64"/>
      <c r="D76" s="64"/>
    </row>
    <row r="77" ht="180.75" customHeight="1">
      <c r="A77" s="142"/>
      <c r="B77" s="199" t="s">
        <v>150</v>
      </c>
      <c r="C77" s="59"/>
      <c r="D77" s="200" t="s">
        <v>157</v>
      </c>
    </row>
    <row r="78" ht="76.5" customHeight="1">
      <c r="A78" s="108"/>
      <c r="B78" s="201" t="s">
        <v>158</v>
      </c>
      <c r="C78" s="2"/>
      <c r="D78" s="202" t="s">
        <v>159</v>
      </c>
    </row>
    <row r="79" ht="72.0" customHeight="1">
      <c r="A79" s="142"/>
      <c r="B79" s="203" t="s">
        <v>160</v>
      </c>
      <c r="C79" s="2"/>
      <c r="D79" s="204" t="s">
        <v>161</v>
      </c>
      <c r="E79" s="205"/>
    </row>
    <row r="80" ht="21.75" customHeight="1">
      <c r="A80" s="108"/>
      <c r="B80" s="203" t="s">
        <v>153</v>
      </c>
      <c r="C80" s="2"/>
      <c r="D80" s="202" t="s">
        <v>162</v>
      </c>
    </row>
    <row r="81" ht="15.75" customHeight="1">
      <c r="A81" s="108"/>
      <c r="B81" s="206" t="s">
        <v>163</v>
      </c>
      <c r="C81" s="148"/>
      <c r="D81" s="207" t="s">
        <v>164</v>
      </c>
    </row>
    <row r="82" ht="15.75" customHeight="1">
      <c r="A82" s="108"/>
      <c r="C82" s="148"/>
      <c r="D82" s="208">
        <v>40.0</v>
      </c>
    </row>
    <row r="83" ht="15.75" customHeight="1">
      <c r="A83" s="108"/>
      <c r="C83" s="148"/>
      <c r="D83" s="209" t="s">
        <v>165</v>
      </c>
    </row>
    <row r="84" ht="96.0" customHeight="1">
      <c r="A84" s="108"/>
      <c r="C84" s="148"/>
      <c r="D84" s="209" t="s">
        <v>166</v>
      </c>
    </row>
    <row r="85" ht="52.5" customHeight="1">
      <c r="A85" s="108"/>
      <c r="C85" s="148"/>
      <c r="D85" s="176" t="s">
        <v>167</v>
      </c>
    </row>
    <row r="86" ht="57.0" customHeight="1">
      <c r="A86" s="108"/>
      <c r="B86" s="165"/>
      <c r="C86" s="153"/>
      <c r="D86" s="177" t="s">
        <v>168</v>
      </c>
    </row>
    <row r="87" ht="16.5" customHeight="1">
      <c r="A87" s="108"/>
      <c r="B87" s="148"/>
      <c r="C87" s="148"/>
      <c r="D87" s="148"/>
    </row>
    <row r="88" ht="37.5" customHeight="1">
      <c r="A88" s="108"/>
      <c r="B88" s="210" t="s">
        <v>169</v>
      </c>
      <c r="C88" s="153"/>
      <c r="D88" s="177" t="s">
        <v>170</v>
      </c>
    </row>
    <row r="89" ht="16.5" customHeight="1">
      <c r="A89" s="108"/>
      <c r="B89" s="148"/>
      <c r="C89" s="148"/>
      <c r="D89" s="148"/>
    </row>
    <row r="90" ht="37.5" customHeight="1">
      <c r="A90" s="108"/>
      <c r="B90" s="210" t="s">
        <v>171</v>
      </c>
      <c r="C90" s="153"/>
      <c r="D90" s="211" t="s">
        <v>172</v>
      </c>
    </row>
    <row r="91" ht="15.75" customHeight="1">
      <c r="A91" s="108"/>
      <c r="B91" s="148"/>
      <c r="C91" s="148"/>
      <c r="D91" s="148"/>
    </row>
    <row r="92" ht="27.0" customHeight="1">
      <c r="A92" s="108"/>
      <c r="B92" s="197" t="s">
        <v>173</v>
      </c>
    </row>
    <row r="93" ht="15.75" customHeight="1">
      <c r="A93" s="108"/>
      <c r="B93" s="155" t="s">
        <v>142</v>
      </c>
      <c r="C93" s="148"/>
      <c r="D93" s="197" t="s">
        <v>174</v>
      </c>
    </row>
    <row r="94" ht="53.25" customHeight="1">
      <c r="A94" s="108"/>
      <c r="B94" s="177" t="s">
        <v>175</v>
      </c>
      <c r="C94" s="165"/>
      <c r="D94" s="165"/>
    </row>
    <row r="95" ht="15.75" customHeight="1">
      <c r="A95" s="108"/>
      <c r="B95" s="148"/>
      <c r="C95" s="148"/>
      <c r="D95" s="148"/>
    </row>
    <row r="96" ht="120.0" customHeight="1">
      <c r="A96" s="108"/>
      <c r="B96" s="177" t="s">
        <v>176</v>
      </c>
      <c r="C96" s="165"/>
      <c r="D96" s="165"/>
    </row>
    <row r="97" ht="15.75" customHeight="1">
      <c r="A97" s="108"/>
      <c r="B97" s="148"/>
      <c r="C97" s="148"/>
      <c r="D97" s="148"/>
    </row>
    <row r="98" ht="118.5" customHeight="1">
      <c r="A98" s="212"/>
      <c r="B98" s="177" t="s">
        <v>177</v>
      </c>
      <c r="C98" s="165"/>
      <c r="D98" s="165"/>
    </row>
    <row r="99" ht="15.75" customHeight="1">
      <c r="A99" s="213"/>
      <c r="B99" s="148"/>
      <c r="C99" s="148"/>
      <c r="D99" s="148"/>
    </row>
    <row r="100" ht="84.75" customHeight="1">
      <c r="A100" s="213"/>
      <c r="B100" s="148"/>
      <c r="C100" s="148"/>
      <c r="D100" s="214" t="s">
        <v>178</v>
      </c>
    </row>
    <row r="101" ht="15.75" customHeight="1">
      <c r="A101" s="213"/>
      <c r="B101" s="148"/>
      <c r="C101" s="148"/>
      <c r="D101" s="148"/>
    </row>
    <row r="102" ht="15.75" customHeight="1">
      <c r="A102" s="213"/>
      <c r="B102" s="148"/>
      <c r="C102" s="148"/>
      <c r="D102" s="148"/>
    </row>
    <row r="103" ht="15.75" customHeight="1">
      <c r="A103" s="215"/>
      <c r="B103" s="197" t="s">
        <v>179</v>
      </c>
      <c r="C103" s="148"/>
      <c r="D103" s="197" t="s">
        <v>180</v>
      </c>
    </row>
    <row r="104" ht="15.75" customHeight="1">
      <c r="A104" s="215"/>
      <c r="B104" s="148"/>
      <c r="C104" s="148"/>
      <c r="D104" s="148"/>
    </row>
    <row r="105" ht="15.75" customHeight="1">
      <c r="A105" s="215"/>
      <c r="B105" s="148"/>
      <c r="C105" s="148"/>
      <c r="D105" s="148"/>
    </row>
    <row r="106" ht="15.75" customHeight="1">
      <c r="A106" s="215"/>
      <c r="B106" s="216"/>
      <c r="C106" s="216"/>
      <c r="D106" s="217" t="s">
        <v>181</v>
      </c>
    </row>
    <row r="107" ht="15.75" customHeight="1">
      <c r="A107" s="215"/>
      <c r="B107" s="215"/>
      <c r="C107" s="215"/>
      <c r="D107" s="215"/>
    </row>
    <row r="108" ht="15.75" customHeight="1">
      <c r="A108" s="215"/>
      <c r="B108" s="215"/>
      <c r="C108" s="215"/>
      <c r="D108" s="215"/>
    </row>
    <row r="109" ht="15.75" customHeight="1">
      <c r="A109" s="215"/>
      <c r="B109" s="215"/>
      <c r="C109" s="215"/>
      <c r="D109" s="215"/>
    </row>
    <row r="110" ht="15.75" customHeight="1">
      <c r="A110" s="215"/>
      <c r="B110" s="215"/>
      <c r="C110" s="215"/>
      <c r="D110" s="215"/>
    </row>
    <row r="111" ht="15.75" customHeight="1">
      <c r="A111" s="215"/>
      <c r="B111" s="215"/>
      <c r="C111" s="215"/>
      <c r="D111" s="215"/>
    </row>
    <row r="112" ht="15.75" customHeight="1">
      <c r="A112" s="215"/>
      <c r="B112" s="215"/>
      <c r="C112" s="215"/>
      <c r="D112" s="215"/>
    </row>
    <row r="113" ht="15.75" customHeight="1">
      <c r="A113" s="215"/>
      <c r="B113" s="215"/>
      <c r="C113" s="215"/>
      <c r="D113" s="215"/>
    </row>
    <row r="114" ht="15.75" customHeight="1">
      <c r="A114" s="215"/>
      <c r="B114" s="215"/>
      <c r="C114" s="215"/>
      <c r="D114" s="215"/>
    </row>
    <row r="115" ht="15.75" customHeight="1">
      <c r="A115" s="215"/>
      <c r="B115" s="215"/>
      <c r="C115" s="215"/>
      <c r="D115" s="215"/>
    </row>
    <row r="116" ht="15.75" customHeight="1">
      <c r="A116" s="215"/>
      <c r="B116" s="215"/>
      <c r="C116" s="215"/>
      <c r="D116" s="215"/>
    </row>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9">
    <mergeCell ref="B1:D1"/>
    <mergeCell ref="B19:D19"/>
    <mergeCell ref="B20:D20"/>
    <mergeCell ref="B27:B29"/>
    <mergeCell ref="B35:B37"/>
    <mergeCell ref="B39:B41"/>
    <mergeCell ref="B43:D43"/>
    <mergeCell ref="B45:B48"/>
    <mergeCell ref="B50:D50"/>
    <mergeCell ref="B51:B54"/>
    <mergeCell ref="B56:D56"/>
    <mergeCell ref="B58:B59"/>
    <mergeCell ref="B62:B63"/>
    <mergeCell ref="B68:C68"/>
    <mergeCell ref="B78:C78"/>
    <mergeCell ref="B79:C79"/>
    <mergeCell ref="B80:C80"/>
    <mergeCell ref="B81:B86"/>
    <mergeCell ref="B92:D92"/>
    <mergeCell ref="B94:D94"/>
    <mergeCell ref="B96:D96"/>
    <mergeCell ref="B98:D98"/>
    <mergeCell ref="B69:C69"/>
    <mergeCell ref="B70:C70"/>
    <mergeCell ref="B71:C71"/>
    <mergeCell ref="B72:C72"/>
    <mergeCell ref="B73:C73"/>
    <mergeCell ref="B76:D76"/>
    <mergeCell ref="B77:C77"/>
  </mergeCells>
  <dataValidations>
    <dataValidation type="list" allowBlank="1" showErrorMessage="1" sqref="D12">
      <formula1>"Zakupivli.pro,tender@r2p.org.ua"</formula1>
    </dataValidation>
  </dataValidations>
  <hyperlinks>
    <hyperlink r:id="rId1" ref="B19"/>
    <hyperlink r:id="rId2" ref="B20"/>
  </hyperlinks>
  <printOptions horizontalCentered="1"/>
  <pageMargins bottom="0.75" footer="0.0" header="0.0" left="0.7" right="0.7" top="0.75"/>
  <pageSetup fitToHeight="0" paperSize="9" orientation="portrait" pageOrder="overThenDown"/>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13"/>
    <col customWidth="1" min="2" max="2" width="28.38"/>
    <col customWidth="1" min="3" max="3" width="28.75"/>
    <col customWidth="1" min="4" max="4" width="22.0"/>
    <col customWidth="1" min="5" max="5" width="12.63"/>
    <col customWidth="1" min="6" max="6" width="8.88"/>
    <col customWidth="1" min="7" max="7" width="24.38"/>
    <col customWidth="1" min="8" max="8" width="23.0"/>
    <col customWidth="1" min="9" max="9" width="18.5"/>
    <col customWidth="1" min="10" max="10" width="17.75"/>
    <col customWidth="1" min="11" max="11" width="8.75"/>
  </cols>
  <sheetData>
    <row r="1">
      <c r="A1" s="218"/>
      <c r="B1" s="218"/>
      <c r="D1" s="218"/>
      <c r="E1" s="218"/>
      <c r="F1" s="218"/>
      <c r="G1" s="218"/>
      <c r="H1" s="218"/>
      <c r="I1" s="218"/>
      <c r="J1" s="218"/>
      <c r="K1" s="219"/>
    </row>
    <row r="2">
      <c r="A2" s="218"/>
      <c r="D2" s="218"/>
      <c r="E2" s="218"/>
      <c r="F2" s="220" t="s">
        <v>182</v>
      </c>
      <c r="G2" s="218"/>
      <c r="H2" s="218"/>
      <c r="I2" s="218"/>
      <c r="J2" s="218"/>
      <c r="K2" s="219"/>
    </row>
    <row r="3" ht="21.0" customHeight="1">
      <c r="A3" s="218"/>
      <c r="D3" s="218"/>
      <c r="E3" s="218"/>
      <c r="F3" s="221" t="s">
        <v>183</v>
      </c>
      <c r="G3" s="218"/>
      <c r="H3" s="218"/>
      <c r="I3" s="218"/>
      <c r="J3" s="218"/>
      <c r="K3" s="219"/>
    </row>
    <row r="4" ht="36.0" customHeight="1">
      <c r="A4" s="222"/>
      <c r="D4" s="222"/>
      <c r="E4" s="222"/>
      <c r="F4" s="222"/>
      <c r="G4" s="222"/>
      <c r="H4" s="222"/>
      <c r="I4" s="222"/>
      <c r="J4" s="218"/>
      <c r="K4" s="219"/>
    </row>
    <row r="5" ht="21.0" customHeight="1">
      <c r="A5" s="218"/>
      <c r="B5" s="223" t="s">
        <v>184</v>
      </c>
      <c r="C5" s="224">
        <f>NOW()</f>
        <v>45747.0532</v>
      </c>
      <c r="D5" s="3"/>
      <c r="E5" s="218"/>
      <c r="F5" s="218"/>
      <c r="G5" s="223" t="s">
        <v>185</v>
      </c>
      <c r="H5" s="225" t="s">
        <v>186</v>
      </c>
      <c r="I5" s="3"/>
      <c r="J5" s="218"/>
      <c r="K5" s="219"/>
    </row>
    <row r="6" ht="24.0" customHeight="1">
      <c r="A6" s="218"/>
      <c r="B6" s="223" t="s">
        <v>187</v>
      </c>
      <c r="C6" s="226" t="s">
        <v>188</v>
      </c>
      <c r="D6" s="3"/>
      <c r="E6" s="218"/>
      <c r="F6" s="218"/>
      <c r="G6" s="223" t="s">
        <v>189</v>
      </c>
      <c r="H6" s="227"/>
      <c r="I6" s="3"/>
      <c r="J6" s="222"/>
      <c r="K6" s="219"/>
    </row>
    <row r="7" ht="28.5" customHeight="1">
      <c r="A7" s="218"/>
      <c r="B7" s="223" t="s">
        <v>190</v>
      </c>
      <c r="C7" s="225" t="s">
        <v>191</v>
      </c>
      <c r="D7" s="228"/>
      <c r="E7" s="218"/>
      <c r="F7" s="218"/>
      <c r="G7" s="229" t="s">
        <v>192</v>
      </c>
      <c r="H7" s="230" t="s">
        <v>193</v>
      </c>
      <c r="I7" s="3"/>
      <c r="J7" s="222"/>
      <c r="K7" s="219"/>
    </row>
    <row r="8" ht="32.25" customHeight="1">
      <c r="A8" s="218"/>
      <c r="B8" s="223" t="s">
        <v>194</v>
      </c>
      <c r="C8" s="231"/>
      <c r="D8" s="73"/>
      <c r="E8" s="218"/>
      <c r="F8" s="218"/>
      <c r="G8" s="223" t="s">
        <v>195</v>
      </c>
      <c r="H8" s="232" t="s">
        <v>196</v>
      </c>
      <c r="I8" s="233"/>
      <c r="J8" s="218"/>
      <c r="K8" s="219"/>
    </row>
    <row r="9" ht="16.5" customHeight="1">
      <c r="A9" s="218"/>
      <c r="B9" s="234" t="s">
        <v>197</v>
      </c>
      <c r="C9" s="2"/>
      <c r="D9" s="3"/>
      <c r="E9" s="222"/>
      <c r="F9" s="218"/>
      <c r="G9" s="235" t="s">
        <v>197</v>
      </c>
      <c r="H9" s="59"/>
      <c r="I9" s="25"/>
      <c r="J9" s="218"/>
      <c r="K9" s="219"/>
    </row>
    <row r="10" ht="33.75" customHeight="1">
      <c r="A10" s="218"/>
      <c r="B10" s="223" t="s">
        <v>198</v>
      </c>
      <c r="C10" s="236"/>
      <c r="D10" s="3"/>
      <c r="E10" s="222"/>
      <c r="F10" s="218"/>
      <c r="G10" s="223" t="s">
        <v>199</v>
      </c>
      <c r="H10" s="232" t="s">
        <v>200</v>
      </c>
      <c r="I10" s="237"/>
      <c r="J10" s="218"/>
      <c r="K10" s="219"/>
    </row>
    <row r="11">
      <c r="A11" s="218"/>
      <c r="B11" s="238" t="s">
        <v>201</v>
      </c>
      <c r="C11" s="2"/>
      <c r="D11" s="3"/>
      <c r="E11" s="222"/>
      <c r="F11" s="218"/>
      <c r="G11" s="234" t="s">
        <v>197</v>
      </c>
      <c r="H11" s="2"/>
      <c r="I11" s="3"/>
      <c r="J11" s="218"/>
      <c r="K11" s="219"/>
    </row>
    <row r="12">
      <c r="A12" s="218"/>
      <c r="B12" s="223" t="s">
        <v>202</v>
      </c>
      <c r="C12" s="224">
        <v>45562.0</v>
      </c>
      <c r="D12" s="3"/>
      <c r="E12" s="222"/>
      <c r="F12" s="218"/>
      <c r="G12" s="239" t="s">
        <v>203</v>
      </c>
      <c r="H12" s="2"/>
      <c r="I12" s="3"/>
      <c r="J12" s="240"/>
      <c r="K12" s="219"/>
    </row>
    <row r="13" ht="42.75" customHeight="1">
      <c r="A13" s="218"/>
      <c r="B13" s="223" t="s">
        <v>204</v>
      </c>
      <c r="C13" s="241" t="s">
        <v>205</v>
      </c>
      <c r="D13" s="233"/>
      <c r="E13" s="222"/>
      <c r="F13" s="218"/>
      <c r="G13" s="223" t="s">
        <v>206</v>
      </c>
      <c r="H13" s="242" t="s">
        <v>207</v>
      </c>
      <c r="I13" s="243"/>
      <c r="J13" s="218"/>
      <c r="K13" s="219"/>
    </row>
    <row r="14" ht="18.75" customHeight="1">
      <c r="A14" s="218"/>
      <c r="B14" s="234" t="s">
        <v>197</v>
      </c>
      <c r="C14" s="2"/>
      <c r="D14" s="3"/>
      <c r="E14" s="218"/>
      <c r="F14" s="218"/>
      <c r="G14" s="244" t="s">
        <v>208</v>
      </c>
      <c r="H14" s="3"/>
      <c r="I14" s="245" t="s">
        <v>209</v>
      </c>
      <c r="J14" s="218"/>
      <c r="K14" s="219"/>
    </row>
    <row r="15" ht="12.75" customHeight="1">
      <c r="A15" s="246"/>
      <c r="B15" s="247"/>
      <c r="C15" s="247"/>
      <c r="D15" s="248" t="s">
        <v>210</v>
      </c>
      <c r="E15" s="246"/>
      <c r="F15" s="222"/>
      <c r="G15" s="222"/>
      <c r="H15" s="222"/>
      <c r="I15" s="222"/>
      <c r="J15" s="246"/>
      <c r="K15" s="247"/>
      <c r="L15" s="249"/>
      <c r="M15" s="250" t="s">
        <v>211</v>
      </c>
      <c r="N15" s="249"/>
      <c r="O15" s="249"/>
      <c r="P15" s="249"/>
      <c r="Q15" s="249"/>
      <c r="R15" s="249"/>
      <c r="S15" s="249"/>
      <c r="T15" s="249"/>
      <c r="U15" s="249"/>
      <c r="V15" s="249"/>
      <c r="W15" s="249"/>
      <c r="X15" s="249"/>
      <c r="Y15" s="249"/>
      <c r="Z15" s="249"/>
    </row>
    <row r="16">
      <c r="A16" s="246"/>
      <c r="B16" s="246"/>
      <c r="C16" s="246"/>
      <c r="D16" s="246"/>
      <c r="E16" s="246"/>
      <c r="F16" s="246"/>
      <c r="G16" s="246"/>
      <c r="H16" s="246"/>
      <c r="I16" s="246"/>
      <c r="J16" s="246"/>
      <c r="K16" s="251" t="s">
        <v>212</v>
      </c>
      <c r="L16" s="2"/>
      <c r="M16" s="3"/>
      <c r="N16" s="252" t="s">
        <v>213</v>
      </c>
      <c r="O16" s="249"/>
      <c r="P16" s="249"/>
      <c r="Q16" s="249"/>
      <c r="R16" s="249"/>
      <c r="S16" s="249"/>
      <c r="T16" s="249"/>
      <c r="U16" s="249"/>
      <c r="V16" s="249"/>
      <c r="W16" s="249"/>
      <c r="X16" s="249"/>
      <c r="Y16" s="249"/>
      <c r="Z16" s="249"/>
    </row>
    <row r="17" ht="24.75" customHeight="1">
      <c r="A17" s="253" t="s">
        <v>214</v>
      </c>
      <c r="B17" s="253" t="s">
        <v>215</v>
      </c>
      <c r="C17" s="253" t="s">
        <v>216</v>
      </c>
      <c r="D17" s="253" t="s">
        <v>217</v>
      </c>
      <c r="E17" s="253" t="s">
        <v>218</v>
      </c>
      <c r="F17" s="253" t="s">
        <v>219</v>
      </c>
      <c r="G17" s="253" t="s">
        <v>220</v>
      </c>
      <c r="H17" s="253" t="s">
        <v>221</v>
      </c>
      <c r="I17" s="254" t="s">
        <v>222</v>
      </c>
      <c r="J17" s="253" t="s">
        <v>223</v>
      </c>
      <c r="K17" s="255" t="s">
        <v>224</v>
      </c>
      <c r="L17" s="256" t="s">
        <v>225</v>
      </c>
      <c r="M17" s="256" t="s">
        <v>226</v>
      </c>
      <c r="N17" s="257" t="s">
        <v>227</v>
      </c>
      <c r="O17" s="249"/>
      <c r="P17" s="249"/>
      <c r="Q17" s="249"/>
      <c r="R17" s="249"/>
      <c r="S17" s="249"/>
      <c r="T17" s="249"/>
      <c r="U17" s="249"/>
      <c r="V17" s="249"/>
      <c r="W17" s="249"/>
      <c r="X17" s="249"/>
      <c r="Y17" s="249"/>
      <c r="Z17" s="249"/>
    </row>
    <row r="18" ht="37.5" customHeight="1">
      <c r="A18" s="258">
        <v>1.0</v>
      </c>
      <c r="B18" s="259" t="s">
        <v>228</v>
      </c>
      <c r="C18" s="260" t="s">
        <v>229</v>
      </c>
      <c r="D18" s="261" t="str">
        <f>IFERROR(__xludf.DUMMYFUNCTION("GOOGLETRANSLATE(B18,""uk"",""en"")"),"Coffee drink 3 in 1")</f>
        <v>Coffee drink 3 in 1</v>
      </c>
      <c r="E18" s="262" t="str">
        <f>IFERROR(__xludf.DUMMYFUNCTION("GOOGLETRANSLATE(C18,""uk"",""en"")"),"Type: 3 in 1 coffee drink
Type of coffee: instant
Coffee type: Arabica/Robusta blend
Weight: from 12 g
Type of instant coffee: powdered
Packaging: from 10 pieces per package")</f>
        <v>Type: 3 in 1 coffee drink
Type of coffee: instant
Coffee type: Arabica/Robusta blend
Weight: from 12 g
Type of instant coffee: powdered
Packaging: from 10 pieces per package</v>
      </c>
      <c r="F18" s="237"/>
      <c r="G18" s="263">
        <v>1.0</v>
      </c>
      <c r="H18" s="264" t="s">
        <v>230</v>
      </c>
      <c r="I18" s="265"/>
      <c r="J18" s="265"/>
      <c r="K18" s="259"/>
      <c r="L18" s="266"/>
      <c r="M18" s="266"/>
      <c r="N18" s="266"/>
      <c r="O18" s="249"/>
      <c r="P18" s="249"/>
      <c r="Q18" s="249"/>
      <c r="R18" s="249"/>
      <c r="S18" s="249"/>
      <c r="T18" s="249"/>
      <c r="U18" s="249"/>
      <c r="V18" s="249"/>
      <c r="W18" s="249"/>
      <c r="X18" s="249"/>
      <c r="Y18" s="249"/>
      <c r="Z18" s="249"/>
    </row>
    <row r="19" ht="50.25" customHeight="1">
      <c r="A19" s="258">
        <v>2.0</v>
      </c>
      <c r="B19" s="267" t="s">
        <v>231</v>
      </c>
      <c r="C19" s="268" t="s">
        <v>232</v>
      </c>
      <c r="D19" s="269" t="str">
        <f>IFERROR(__xludf.DUMMYFUNCTION("GOOGLETRANSLATE(B19,""uk"",""en"")"),"Instant coffee drain")</f>
        <v>Instant coffee drain</v>
      </c>
      <c r="E19" s="262" t="str">
        <f>IFERROR(__xludf.DUMMYFUNCTION("GOOGLETRANSLATE(C19,""uk"",""en"")"),"Type of coffee: instant
Coffee type: Arabica/Robusta blend
Weight: from 1.8 g
Degree of roasting: medium
Type of instant coffee: sublimated
Packaging: stack")</f>
        <v>Type of coffee: instant
Coffee type: Arabica/Robusta blend
Weight: from 1.8 g
Degree of roasting: medium
Type of instant coffee: sublimated
Packaging: stack</v>
      </c>
      <c r="F19" s="237"/>
      <c r="G19" s="263">
        <v>1.0</v>
      </c>
      <c r="H19" s="264" t="s">
        <v>230</v>
      </c>
      <c r="I19" s="265"/>
      <c r="J19" s="265"/>
      <c r="K19" s="259"/>
      <c r="L19" s="266"/>
      <c r="M19" s="266"/>
      <c r="N19" s="266"/>
      <c r="O19" s="249"/>
      <c r="P19" s="249"/>
      <c r="Q19" s="249"/>
      <c r="R19" s="249"/>
      <c r="S19" s="249"/>
      <c r="T19" s="249"/>
      <c r="U19" s="249"/>
      <c r="V19" s="249"/>
      <c r="W19" s="249"/>
      <c r="X19" s="249"/>
      <c r="Y19" s="249"/>
      <c r="Z19" s="249"/>
    </row>
    <row r="20" ht="30.75" customHeight="1">
      <c r="A20" s="258">
        <v>3.0</v>
      </c>
      <c r="B20" s="267" t="s">
        <v>233</v>
      </c>
      <c r="C20" s="268" t="s">
        <v>234</v>
      </c>
      <c r="D20" s="269" t="str">
        <f>IFERROR(__xludf.DUMMYFUNCTION("GOOGLETRANSLATE(B20,""uk"",""en"")"),"Tea ""Assorted Flower Tea"" is packaged")</f>
        <v>Tea "Assorted Flower Tea" is packaged</v>
      </c>
      <c r="E20" s="262" t="str">
        <f>IFERROR(__xludf.DUMMYFUNCTION("GOOGLETRANSLATE(C20,""uk"",""en"")"),"Type: assorted
Availability of additives: with additives
Type of tea: packaged
Number of bags: minimum 20
Taste:
fruity,
floral,
berry
Packaging: cardboard packaging")</f>
        <v>Type: assorted
Availability of additives: with additives
Type of tea: packaged
Number of bags: minimum 20
Taste:
fruity,
floral,
berry
Packaging: cardboard packaging</v>
      </c>
      <c r="F20" s="237"/>
      <c r="G20" s="263">
        <v>1.0</v>
      </c>
      <c r="H20" s="263" t="s">
        <v>230</v>
      </c>
      <c r="I20" s="259"/>
      <c r="J20" s="259"/>
      <c r="K20" s="259"/>
      <c r="L20" s="266"/>
      <c r="M20" s="266"/>
      <c r="N20" s="266"/>
      <c r="O20" s="249"/>
      <c r="P20" s="249"/>
      <c r="Q20" s="249"/>
      <c r="R20" s="249"/>
      <c r="S20" s="249"/>
      <c r="T20" s="249"/>
      <c r="U20" s="249"/>
      <c r="V20" s="249"/>
      <c r="W20" s="249"/>
      <c r="X20" s="249"/>
      <c r="Y20" s="249"/>
      <c r="Z20" s="249"/>
    </row>
    <row r="21" ht="15.75" customHeight="1">
      <c r="A21" s="270">
        <v>4.0</v>
      </c>
      <c r="B21" s="271" t="s">
        <v>235</v>
      </c>
      <c r="C21" s="272" t="s">
        <v>236</v>
      </c>
      <c r="D21" s="269" t="str">
        <f>IFERROR(__xludf.DUMMYFUNCTION("GOOGLETRANSLATE(B21,""uk"",""en"")"),"Assorted bagged black tea")</f>
        <v>Assorted bagged black tea</v>
      </c>
      <c r="E21" s="262" t="str">
        <f>IFERROR(__xludf.DUMMYFUNCTION("GOOGLETRANSLATE(C21,""uk"",""en"")"),"Type: assorted
Type of tea: packaged
Number of bags: minimum 20
Taste: black, green
Packaging: cardboard packaging")</f>
        <v>Type: assorted
Type of tea: packaged
Number of bags: minimum 20
Taste: black, green
Packaging: cardboard packaging</v>
      </c>
      <c r="F21" s="259"/>
      <c r="G21" s="263">
        <v>1.0</v>
      </c>
      <c r="H21" s="263" t="s">
        <v>230</v>
      </c>
      <c r="I21" s="259"/>
      <c r="J21" s="259"/>
      <c r="K21" s="259"/>
      <c r="L21" s="266"/>
      <c r="M21" s="266"/>
      <c r="N21" s="266"/>
      <c r="O21" s="249"/>
      <c r="P21" s="249"/>
      <c r="Q21" s="249"/>
      <c r="R21" s="249"/>
      <c r="S21" s="249"/>
      <c r="T21" s="249"/>
      <c r="U21" s="249"/>
      <c r="V21" s="249"/>
      <c r="W21" s="249"/>
      <c r="X21" s="249"/>
      <c r="Y21" s="249"/>
      <c r="Z21" s="249"/>
    </row>
    <row r="22" ht="15.75" customHeight="1">
      <c r="A22" s="258">
        <v>5.0</v>
      </c>
      <c r="B22" s="271" t="s">
        <v>237</v>
      </c>
      <c r="C22" s="272" t="s">
        <v>238</v>
      </c>
      <c r="D22" s="269" t="str">
        <f>IFERROR(__xludf.DUMMYFUNCTION("GOOGLETRANSLATE(B22,""uk"",""en"")"),"Assorted packaged green tea")</f>
        <v>Assorted packaged green tea</v>
      </c>
      <c r="E22" s="262" t="str">
        <f>IFERROR(__xludf.DUMMYFUNCTION("GOOGLETRANSLATE(C22,""uk"",""en"")"),"Type: assorted
Type of tea: packaged
Number of bags: minimum 20
Taste: green
Packaging: cardboard packaging")</f>
        <v>Type: assorted
Type of tea: packaged
Number of bags: minimum 20
Taste: green
Packaging: cardboard packaging</v>
      </c>
      <c r="F22" s="259"/>
      <c r="G22" s="263">
        <v>1.0</v>
      </c>
      <c r="H22" s="263" t="s">
        <v>230</v>
      </c>
      <c r="I22" s="259"/>
      <c r="J22" s="259"/>
      <c r="K22" s="259"/>
      <c r="L22" s="266"/>
      <c r="M22" s="266"/>
      <c r="N22" s="266"/>
      <c r="O22" s="249"/>
      <c r="P22" s="249"/>
      <c r="Q22" s="249"/>
      <c r="R22" s="249"/>
      <c r="S22" s="249"/>
      <c r="T22" s="249"/>
      <c r="U22" s="249"/>
      <c r="V22" s="249"/>
      <c r="W22" s="249"/>
      <c r="X22" s="249"/>
      <c r="Y22" s="249"/>
      <c r="Z22" s="249"/>
    </row>
    <row r="23" ht="15.75" customHeight="1">
      <c r="A23" s="270">
        <v>6.0</v>
      </c>
      <c r="B23" s="267" t="s">
        <v>239</v>
      </c>
      <c r="C23" s="268" t="s">
        <v>240</v>
      </c>
      <c r="D23" s="269" t="str">
        <f>IFERROR(__xludf.DUMMYFUNCTION("GOOGLETRANSLATE(B23,""uk"",""en"")"),"Nectar ")</f>
        <v>Nectar </v>
      </c>
      <c r="E23" s="262" t="str">
        <f>IFERROR(__xludf.DUMMYFUNCTION("GOOGLETRANSLATE(C23,""uk"",""en"")"),"Type: Nectar
Taste: in assortment
Volume: 0.95 l +/- 0.05
Packaging: tetrapack")</f>
        <v>Type: Nectar
Taste: in assortment
Volume: 0.95 l +/- 0.05
Packaging: tetrapack</v>
      </c>
      <c r="F23" s="259"/>
      <c r="G23" s="263">
        <v>1.0</v>
      </c>
      <c r="H23" s="263" t="s">
        <v>230</v>
      </c>
      <c r="I23" s="259"/>
      <c r="J23" s="259"/>
      <c r="K23" s="259"/>
      <c r="L23" s="266"/>
      <c r="M23" s="266"/>
      <c r="N23" s="266"/>
      <c r="O23" s="249"/>
      <c r="P23" s="249"/>
      <c r="Q23" s="249"/>
      <c r="R23" s="249"/>
      <c r="S23" s="249"/>
      <c r="T23" s="249"/>
      <c r="U23" s="249"/>
      <c r="V23" s="249"/>
      <c r="W23" s="249"/>
      <c r="X23" s="249"/>
      <c r="Y23" s="249"/>
      <c r="Z23" s="249"/>
    </row>
    <row r="24" ht="39.0" customHeight="1">
      <c r="A24" s="258">
        <v>7.0</v>
      </c>
      <c r="B24" s="267" t="s">
        <v>241</v>
      </c>
      <c r="C24" s="268" t="s">
        <v>242</v>
      </c>
      <c r="D24" s="269" t="str">
        <f>IFERROR(__xludf.DUMMYFUNCTION("GOOGLETRANSLATE(B24,""uk"",""en"")"),"Non-carbonated table mineral drinking water")</f>
        <v>Non-carbonated table mineral drinking water</v>
      </c>
      <c r="E24" s="262" t="str">
        <f>IFERROR(__xludf.DUMMYFUNCTION("GOOGLETRANSLATE(C24,""uk"",""en"")"),"Type: non-carbonated, table
Volume: 0.5 l")</f>
        <v>Type: non-carbonated, table
Volume: 0.5 l</v>
      </c>
      <c r="F24" s="259"/>
      <c r="G24" s="263">
        <v>1.0</v>
      </c>
      <c r="H24" s="263" t="s">
        <v>230</v>
      </c>
      <c r="I24" s="259"/>
      <c r="J24" s="259"/>
      <c r="K24" s="259"/>
      <c r="L24" s="266"/>
      <c r="M24" s="266"/>
      <c r="N24" s="266"/>
      <c r="O24" s="249"/>
      <c r="P24" s="249"/>
      <c r="Q24" s="249"/>
      <c r="R24" s="249"/>
      <c r="S24" s="249"/>
      <c r="T24" s="249"/>
      <c r="U24" s="249"/>
      <c r="V24" s="249"/>
      <c r="W24" s="249"/>
      <c r="X24" s="249"/>
      <c r="Y24" s="249"/>
      <c r="Z24" s="249"/>
    </row>
    <row r="25" ht="33.0" customHeight="1">
      <c r="A25" s="270">
        <v>8.0</v>
      </c>
      <c r="B25" s="267" t="s">
        <v>243</v>
      </c>
      <c r="C25" s="268" t="s">
        <v>244</v>
      </c>
      <c r="D25" s="269" t="str">
        <f>IFERROR(__xludf.DUMMYFUNCTION("GOOGLETRANSLATE(B25,""uk"",""en"")"),"Carbonated mineral drinking table water")</f>
        <v>Carbonated mineral drinking table water</v>
      </c>
      <c r="E25" s="262" t="str">
        <f>IFERROR(__xludf.DUMMYFUNCTION("GOOGLETRANSLATE(C25,""uk"",""en"")"),"Type: slightly carbonated, mineral, table
Volume: 0.5 l")</f>
        <v>Type: slightly carbonated, mineral, table
Volume: 0.5 l</v>
      </c>
      <c r="F25" s="273"/>
      <c r="G25" s="263">
        <v>1.0</v>
      </c>
      <c r="H25" s="263" t="s">
        <v>230</v>
      </c>
      <c r="I25" s="273"/>
      <c r="J25" s="273"/>
      <c r="K25" s="273"/>
      <c r="L25" s="274"/>
      <c r="M25" s="274"/>
      <c r="N25" s="274"/>
      <c r="O25" s="249"/>
      <c r="P25" s="249"/>
      <c r="Q25" s="249"/>
      <c r="R25" s="249"/>
      <c r="S25" s="249"/>
      <c r="T25" s="249"/>
      <c r="U25" s="249"/>
      <c r="V25" s="249"/>
      <c r="W25" s="249"/>
      <c r="X25" s="249"/>
      <c r="Y25" s="249"/>
      <c r="Z25" s="249"/>
    </row>
    <row r="26" ht="15.75" customHeight="1">
      <c r="A26" s="275">
        <v>9.0</v>
      </c>
      <c r="B26" s="276" t="s">
        <v>245</v>
      </c>
      <c r="C26" s="277" t="s">
        <v>246</v>
      </c>
      <c r="D26" s="278" t="str">
        <f>IFERROR(__xludf.DUMMYFUNCTION("GOOGLETRANSLATE(B26,""uk"",""en"")"),"Waffle candies ")</f>
        <v>Waffle candies </v>
      </c>
      <c r="E26" s="279" t="str">
        <f>IFERROR(__xludf.DUMMYFUNCTION("GOOGLETRANSLATE(C26,""uk"",""en"")"),"Waffle type
Filling: in assortment
packaging: from 300 gr. up to 1 kg")</f>
        <v>Waffle type
Filling: in assortment
packaging: from 300 gr. up to 1 kg</v>
      </c>
      <c r="F26" s="274"/>
      <c r="G26" s="280">
        <v>1.0</v>
      </c>
      <c r="H26" s="280" t="s">
        <v>230</v>
      </c>
      <c r="I26" s="274"/>
      <c r="J26" s="274"/>
      <c r="K26" s="274"/>
      <c r="L26" s="274"/>
      <c r="M26" s="274"/>
      <c r="N26" s="274"/>
      <c r="O26" s="249"/>
      <c r="P26" s="249"/>
      <c r="Q26" s="249"/>
      <c r="R26" s="249"/>
      <c r="S26" s="249"/>
      <c r="T26" s="249"/>
      <c r="U26" s="249"/>
      <c r="V26" s="249"/>
      <c r="W26" s="249"/>
      <c r="X26" s="249"/>
      <c r="Y26" s="249"/>
      <c r="Z26" s="249"/>
    </row>
    <row r="27" ht="15.75" customHeight="1">
      <c r="A27" s="281">
        <v>10.0</v>
      </c>
      <c r="B27" s="276" t="s">
        <v>247</v>
      </c>
      <c r="C27" s="277" t="s">
        <v>248</v>
      </c>
      <c r="D27" s="278" t="str">
        <f>IFERROR(__xludf.DUMMYFUNCTION("GOOGLETRANSLATE(B27,""uk"",""en"")"),"Chocolate candies ")</f>
        <v>Chocolate candies </v>
      </c>
      <c r="E27" s="279" t="str">
        <f>IFERROR(__xludf.DUMMYFUNCTION("GOOGLETRANSLATE(C27,""uk"",""en"")"),"Type: Chocolate
packaging: from 300 gr. up to 1 kg")</f>
        <v>Type: Chocolate
packaging: from 300 gr. up to 1 kg</v>
      </c>
      <c r="F27" s="274"/>
      <c r="G27" s="280">
        <v>1.0</v>
      </c>
      <c r="H27" s="280" t="s">
        <v>230</v>
      </c>
      <c r="I27" s="274"/>
      <c r="J27" s="274"/>
      <c r="K27" s="274"/>
      <c r="L27" s="274"/>
      <c r="M27" s="274"/>
      <c r="N27" s="274"/>
      <c r="O27" s="249"/>
      <c r="P27" s="249"/>
      <c r="Q27" s="249"/>
      <c r="R27" s="249"/>
      <c r="S27" s="249"/>
      <c r="T27" s="249"/>
      <c r="U27" s="249"/>
      <c r="V27" s="249"/>
      <c r="W27" s="249"/>
      <c r="X27" s="249"/>
      <c r="Y27" s="249"/>
      <c r="Z27" s="249"/>
    </row>
    <row r="28" ht="15.75" customHeight="1">
      <c r="A28" s="275">
        <v>11.0</v>
      </c>
      <c r="B28" s="276" t="s">
        <v>249</v>
      </c>
      <c r="C28" s="277" t="s">
        <v>250</v>
      </c>
      <c r="D28" s="278" t="str">
        <f>IFERROR(__xludf.DUMMYFUNCTION("GOOGLETRANSLATE(B28,""uk"",""en"")"),"Butter puff pastry ")</f>
        <v>Butter puff pastry </v>
      </c>
      <c r="E28" s="279" t="str">
        <f>IFERROR(__xludf.DUMMYFUNCTION("GOOGLETRANSLATE(C28,""uk"",""en"")"),"Type: leafy
Filling: without filling
Packaging: cardboard box
packaging: from 300 gr. up to 1 kg")</f>
        <v>Type: leafy
Filling: without filling
Packaging: cardboard box
packaging: from 300 gr. up to 1 kg</v>
      </c>
      <c r="F28" s="274"/>
      <c r="G28" s="280">
        <v>1.0</v>
      </c>
      <c r="H28" s="280" t="s">
        <v>230</v>
      </c>
      <c r="I28" s="274"/>
      <c r="J28" s="274"/>
      <c r="K28" s="274"/>
      <c r="L28" s="274"/>
      <c r="M28" s="274"/>
      <c r="N28" s="274"/>
      <c r="O28" s="249"/>
      <c r="P28" s="249"/>
      <c r="Q28" s="249"/>
      <c r="R28" s="249"/>
      <c r="S28" s="249"/>
      <c r="T28" s="249"/>
      <c r="U28" s="249"/>
      <c r="V28" s="249"/>
      <c r="W28" s="249"/>
      <c r="X28" s="249"/>
      <c r="Y28" s="249"/>
      <c r="Z28" s="249"/>
    </row>
    <row r="29" ht="15.75" customHeight="1">
      <c r="A29" s="281">
        <v>12.0</v>
      </c>
      <c r="B29" s="276" t="s">
        <v>251</v>
      </c>
      <c r="C29" s="277" t="s">
        <v>252</v>
      </c>
      <c r="D29" s="278" t="str">
        <f>IFERROR(__xludf.DUMMYFUNCTION("GOOGLETRANSLATE(B29,""uk"",""en"")"),"Waffles ")</f>
        <v>Waffles </v>
      </c>
      <c r="E29" s="279" t="str">
        <f>IFERROR(__xludf.DUMMYFUNCTION("GOOGLETRANSLATE(C29,""uk"",""en"")"),"Type: waffles
Filling: chocolate/milk/nut
packaging: from 300 gr. up to 1 kg")</f>
        <v>Type: waffles
Filling: chocolate/milk/nut
packaging: from 300 gr. up to 1 kg</v>
      </c>
      <c r="F29" s="274"/>
      <c r="G29" s="280">
        <v>1.0</v>
      </c>
      <c r="H29" s="280" t="s">
        <v>230</v>
      </c>
      <c r="I29" s="274"/>
      <c r="J29" s="274"/>
      <c r="K29" s="274"/>
      <c r="L29" s="274"/>
      <c r="M29" s="274"/>
      <c r="N29" s="274"/>
      <c r="O29" s="249"/>
      <c r="P29" s="249"/>
      <c r="Q29" s="249"/>
      <c r="R29" s="249"/>
      <c r="S29" s="249"/>
      <c r="T29" s="249"/>
      <c r="U29" s="249"/>
      <c r="V29" s="249"/>
      <c r="W29" s="249"/>
      <c r="X29" s="249"/>
      <c r="Y29" s="249"/>
      <c r="Z29" s="249"/>
    </row>
    <row r="30" ht="15.75" customHeight="1">
      <c r="A30" s="275">
        <v>13.0</v>
      </c>
      <c r="B30" s="276" t="s">
        <v>253</v>
      </c>
      <c r="C30" s="277" t="s">
        <v>254</v>
      </c>
      <c r="D30" s="278" t="str">
        <f>IFERROR(__xludf.DUMMYFUNCTION("GOOGLETRANSLATE(B30,""uk"",""en"")"),"Biscuit cookies")</f>
        <v>Biscuit cookies</v>
      </c>
      <c r="E30" s="279" t="str">
        <f>IFERROR(__xludf.DUMMYFUNCTION("GOOGLETRANSLATE(C30,""uk"",""en"")"),"Features: with filling
Type: biscuits
Filling: chocolate
Packaging: cardboard box
packaging: from 300 gr. up to 1 kg")</f>
        <v>Features: with filling
Type: biscuits
Filling: chocolate
Packaging: cardboard box
packaging: from 300 gr. up to 1 kg</v>
      </c>
      <c r="F30" s="274"/>
      <c r="G30" s="280">
        <v>1.0</v>
      </c>
      <c r="H30" s="280" t="s">
        <v>230</v>
      </c>
      <c r="I30" s="274"/>
      <c r="J30" s="274"/>
      <c r="K30" s="274"/>
      <c r="L30" s="274"/>
      <c r="M30" s="274"/>
      <c r="N30" s="274"/>
      <c r="O30" s="249"/>
      <c r="P30" s="249"/>
      <c r="Q30" s="249"/>
      <c r="R30" s="249"/>
      <c r="S30" s="249"/>
      <c r="T30" s="249"/>
      <c r="U30" s="249"/>
      <c r="V30" s="249"/>
      <c r="W30" s="249"/>
      <c r="X30" s="249"/>
      <c r="Y30" s="249"/>
      <c r="Z30" s="249"/>
    </row>
    <row r="31" ht="15.75" customHeight="1">
      <c r="A31" s="281">
        <v>14.0</v>
      </c>
      <c r="B31" s="276" t="s">
        <v>255</v>
      </c>
      <c r="C31" s="277" t="s">
        <v>256</v>
      </c>
      <c r="D31" s="278" t="str">
        <f>IFERROR(__xludf.DUMMYFUNCTION("GOOGLETRANSLATE(B31,""uk"",""en"")"),"Butter shortbread cookies")</f>
        <v>Butter shortbread cookies</v>
      </c>
      <c r="E31" s="279" t="str">
        <f>IFERROR(__xludf.DUMMYFUNCTION("GOOGLETRANSLATE(C31,""uk"",""en"")"),"Features: with filling
Type: sandy, buttery
Filling: in assortment
Packaging: cardboard box
packaging: from 300 gr. up to 1 kg")</f>
        <v>Features: with filling
Type: sandy, buttery
Filling: in assortment
Packaging: cardboard box
packaging: from 300 gr. up to 1 kg</v>
      </c>
      <c r="F31" s="274"/>
      <c r="G31" s="280">
        <v>1.0</v>
      </c>
      <c r="H31" s="280" t="s">
        <v>230</v>
      </c>
      <c r="I31" s="274"/>
      <c r="J31" s="274"/>
      <c r="K31" s="274"/>
      <c r="L31" s="274"/>
      <c r="M31" s="274"/>
      <c r="N31" s="274"/>
      <c r="O31" s="249"/>
      <c r="P31" s="249"/>
      <c r="Q31" s="249"/>
      <c r="R31" s="249"/>
      <c r="S31" s="249"/>
      <c r="T31" s="249"/>
      <c r="U31" s="249"/>
      <c r="V31" s="249"/>
      <c r="W31" s="249"/>
      <c r="X31" s="249"/>
      <c r="Y31" s="249"/>
      <c r="Z31" s="249"/>
    </row>
    <row r="32" ht="15.75" customHeight="1">
      <c r="A32" s="275">
        <v>15.0</v>
      </c>
      <c r="B32" s="282" t="s">
        <v>257</v>
      </c>
      <c r="C32" s="283" t="s">
        <v>258</v>
      </c>
      <c r="D32" s="278" t="str">
        <f>IFERROR(__xludf.DUMMYFUNCTION("GOOGLETRANSLATE(B32,""uk"",""en"")"),"Croissant with filling in individual packaging")</f>
        <v>Croissant with filling in individual packaging</v>
      </c>
      <c r="E32" s="279" t="str">
        <f>IFERROR(__xludf.DUMMYFUNCTION("GOOGLETRANSLATE(C32,""uk"",""en"")"),"confectionery filling in assortment, individual packaging, weight from 45 g pcs")</f>
        <v>confectionery filling in assortment, individual packaging, weight from 45 g pcs</v>
      </c>
      <c r="F32" s="274"/>
      <c r="G32" s="280">
        <v>1.0</v>
      </c>
      <c r="H32" s="280" t="s">
        <v>230</v>
      </c>
      <c r="I32" s="274"/>
      <c r="J32" s="274"/>
      <c r="K32" s="274"/>
      <c r="L32" s="274"/>
      <c r="M32" s="274"/>
      <c r="N32" s="274"/>
      <c r="O32" s="249"/>
      <c r="P32" s="249"/>
      <c r="Q32" s="249"/>
      <c r="R32" s="249"/>
      <c r="S32" s="249"/>
      <c r="T32" s="249"/>
      <c r="U32" s="249"/>
      <c r="V32" s="249"/>
      <c r="W32" s="249"/>
      <c r="X32" s="249"/>
      <c r="Y32" s="249"/>
      <c r="Z32" s="249"/>
    </row>
    <row r="33" ht="15.75" customHeight="1">
      <c r="A33" s="281">
        <v>16.0</v>
      </c>
      <c r="B33" s="276" t="s">
        <v>259</v>
      </c>
      <c r="C33" s="277" t="s">
        <v>260</v>
      </c>
      <c r="D33" s="278" t="str">
        <f>IFERROR(__xludf.DUMMYFUNCTION("GOOGLETRANSLATE(B33,""uk"",""en"")"),"Disposable paper cup 250 ml ")</f>
        <v>Disposable paper cup 250 ml </v>
      </c>
      <c r="E33" s="279" t="str">
        <f>IFERROR(__xludf.DUMMYFUNCTION("GOOGLETRANSLATE(C33,""uk"",""en"")"),"Type: corrugated glass
Material: paper
Purpose: for cold and hot drinks/food
Quantity in a package: from 20 pcs.
Volume: 250 ml")</f>
        <v>Type: corrugated glass
Material: paper
Purpose: for cold and hot drinks/food
Quantity in a package: from 20 pcs.
Volume: 250 ml</v>
      </c>
      <c r="F33" s="274"/>
      <c r="G33" s="280">
        <v>1.0</v>
      </c>
      <c r="H33" s="280" t="s">
        <v>230</v>
      </c>
      <c r="I33" s="274"/>
      <c r="J33" s="274"/>
      <c r="K33" s="274"/>
      <c r="L33" s="274"/>
      <c r="M33" s="274"/>
      <c r="N33" s="274"/>
      <c r="O33" s="249"/>
      <c r="P33" s="249"/>
      <c r="Q33" s="249"/>
      <c r="R33" s="249"/>
      <c r="S33" s="249"/>
      <c r="T33" s="249"/>
      <c r="U33" s="249"/>
      <c r="V33" s="249"/>
      <c r="W33" s="249"/>
      <c r="X33" s="249"/>
      <c r="Y33" s="249"/>
      <c r="Z33" s="249"/>
    </row>
    <row r="34" ht="15.75" customHeight="1">
      <c r="A34" s="275">
        <v>17.0</v>
      </c>
      <c r="B34" s="276" t="s">
        <v>261</v>
      </c>
      <c r="C34" s="283" t="s">
        <v>262</v>
      </c>
      <c r="D34" s="278" t="str">
        <f>IFERROR(__xludf.DUMMYFUNCTION("GOOGLETRANSLATE(B34,""uk"",""en"")"),"Sugar white crystalline batch flow")</f>
        <v>Sugar white crystalline batch flow</v>
      </c>
      <c r="E34" s="279" t="str">
        <f>IFERROR(__xludf.DUMMYFUNCTION("GOOGLETRANSLATE(C34,""uk"",""en"")"),"Weight: from 5g 1 stick
Composition: White crystalline sugar of the III category is made from sugar beets
Weight: 500 g (100 steaks)
Packaging: stack")</f>
        <v>Weight: from 5g 1 stick
Composition: White crystalline sugar of the III category is made from sugar beets
Weight: 500 g (100 steaks)
Packaging: stack</v>
      </c>
      <c r="F34" s="274"/>
      <c r="G34" s="280">
        <v>1.0</v>
      </c>
      <c r="H34" s="280" t="s">
        <v>230</v>
      </c>
      <c r="I34" s="274"/>
      <c r="J34" s="274"/>
      <c r="K34" s="274"/>
      <c r="L34" s="274"/>
      <c r="M34" s="274"/>
      <c r="N34" s="274"/>
      <c r="O34" s="249"/>
      <c r="P34" s="249"/>
      <c r="Q34" s="249"/>
      <c r="R34" s="249"/>
      <c r="S34" s="249"/>
      <c r="T34" s="249"/>
      <c r="U34" s="249"/>
      <c r="V34" s="249"/>
      <c r="W34" s="249"/>
      <c r="X34" s="249"/>
      <c r="Y34" s="249"/>
      <c r="Z34" s="249"/>
    </row>
    <row r="35" ht="15.75" customHeight="1">
      <c r="A35" s="281">
        <v>18.0</v>
      </c>
      <c r="B35" s="266" t="s">
        <v>263</v>
      </c>
      <c r="C35" s="266" t="s">
        <v>264</v>
      </c>
      <c r="D35" s="278" t="str">
        <f>IFERROR(__xludf.DUMMYFUNCTION("GOOGLETRANSLATE(B35,""uk"",""en"")"),"Disposable paper plate")</f>
        <v>Disposable paper plate</v>
      </c>
      <c r="E35" s="279" t="str">
        <f>IFERROR(__xludf.DUMMYFUNCTION("GOOGLETRANSLATE(C35,""uk"",""en"")"),"Type: plate
Material: paper
Purpose: for cold and hot drinks/food, for serving the table
Quantity in a package: from 20 pcs.
Features: diameter - 23 cm")</f>
        <v>Type: plate
Material: paper
Purpose: for cold and hot drinks/food, for serving the table
Quantity in a package: from 20 pcs.
Features: diameter - 23 cm</v>
      </c>
      <c r="F35" s="274"/>
      <c r="G35" s="280">
        <v>1.0</v>
      </c>
      <c r="H35" s="280" t="s">
        <v>230</v>
      </c>
      <c r="I35" s="274"/>
      <c r="J35" s="274"/>
      <c r="K35" s="274"/>
      <c r="L35" s="274"/>
      <c r="M35" s="274"/>
      <c r="N35" s="274"/>
      <c r="O35" s="249"/>
      <c r="P35" s="249"/>
      <c r="Q35" s="249"/>
      <c r="R35" s="249"/>
      <c r="S35" s="249"/>
      <c r="T35" s="249"/>
      <c r="U35" s="249"/>
      <c r="V35" s="249"/>
      <c r="W35" s="249"/>
      <c r="X35" s="249"/>
      <c r="Y35" s="249"/>
      <c r="Z35" s="249"/>
    </row>
    <row r="36" ht="15.75" customHeight="1">
      <c r="A36" s="275">
        <v>19.0</v>
      </c>
      <c r="B36" s="266" t="s">
        <v>265</v>
      </c>
      <c r="C36" s="266" t="s">
        <v>266</v>
      </c>
      <c r="D36" s="278" t="str">
        <f>IFERROR(__xludf.DUMMYFUNCTION("GOOGLETRANSLATE(B36,""uk"",""en"")"),"Table napkins")</f>
        <v>Table napkins</v>
      </c>
      <c r="E36" s="279" t="str">
        <f>IFERROR(__xludf.DUMMYFUNCTION("GOOGLETRANSLATE(C36,""uk"",""en"")"),"Base material: cellulose
Number of layers: single layer
Shade: white
Size: 24x24 cm
Quantity in the package: 100 pcs.")</f>
        <v>Base material: cellulose
Number of layers: single layer
Shade: white
Size: 24x24 cm
Quantity in the package: 100 pcs.</v>
      </c>
      <c r="F36" s="274"/>
      <c r="G36" s="280">
        <v>1.0</v>
      </c>
      <c r="H36" s="280" t="s">
        <v>230</v>
      </c>
      <c r="I36" s="274"/>
      <c r="J36" s="274"/>
      <c r="K36" s="274"/>
      <c r="L36" s="274"/>
      <c r="M36" s="274"/>
      <c r="N36" s="274"/>
      <c r="O36" s="249"/>
      <c r="P36" s="249"/>
      <c r="Q36" s="249"/>
      <c r="R36" s="249"/>
      <c r="S36" s="249"/>
      <c r="T36" s="249"/>
      <c r="U36" s="249"/>
      <c r="V36" s="249"/>
      <c r="W36" s="249"/>
      <c r="X36" s="249"/>
      <c r="Y36" s="249"/>
      <c r="Z36" s="249"/>
    </row>
    <row r="37" ht="15.75" customHeight="1">
      <c r="A37" s="281">
        <v>20.0</v>
      </c>
      <c r="B37" s="266" t="s">
        <v>267</v>
      </c>
      <c r="C37" s="266" t="s">
        <v>268</v>
      </c>
      <c r="D37" s="278" t="str">
        <f>IFERROR(__xludf.DUMMYFUNCTION("GOOGLETRANSLATE(B37,""uk"",""en"")"),"A disposable wooden mixer")</f>
        <v>A disposable wooden mixer</v>
      </c>
      <c r="E37" s="279" t="str">
        <f>IFERROR(__xludf.DUMMYFUNCTION("GOOGLETRANSLATE(C37,""uk"",""en"")"),"Type: stirrer
Material: wood
Purpose: for hot drinks/food
Quantity in a package: from 100 to 1000 pcs.")</f>
        <v>Type: stirrer
Material: wood
Purpose: for hot drinks/food
Quantity in a package: from 100 to 1000 pcs.</v>
      </c>
      <c r="F37" s="274"/>
      <c r="G37" s="280">
        <v>1.0</v>
      </c>
      <c r="H37" s="280" t="s">
        <v>230</v>
      </c>
      <c r="I37" s="274"/>
      <c r="J37" s="274"/>
      <c r="K37" s="274"/>
      <c r="L37" s="274"/>
      <c r="M37" s="274"/>
      <c r="N37" s="274"/>
      <c r="O37" s="249"/>
      <c r="P37" s="249"/>
      <c r="Q37" s="249"/>
      <c r="R37" s="249"/>
      <c r="S37" s="249"/>
      <c r="T37" s="249"/>
      <c r="U37" s="249"/>
      <c r="V37" s="249"/>
      <c r="W37" s="249"/>
      <c r="X37" s="249"/>
      <c r="Y37" s="249"/>
      <c r="Z37" s="249"/>
    </row>
    <row r="38" ht="15.75" customHeight="1">
      <c r="A38" s="275">
        <v>21.0</v>
      </c>
      <c r="B38" s="266" t="s">
        <v>269</v>
      </c>
      <c r="C38" s="266" t="s">
        <v>270</v>
      </c>
      <c r="D38" s="278" t="str">
        <f>IFERROR(__xludf.DUMMYFUNCTION("GOOGLETRANSLATE(B38,""uk"",""en"")"),"Portion honey")</f>
        <v>Portion honey</v>
      </c>
      <c r="E38" s="279" t="str">
        <f>IFERROR(__xludf.DUMMYFUNCTION("GOOGLETRANSLATE(C38,""uk"",""en"")"),"Type: portioned honey
Weight: at least 15 g
Taste: assorted
Quantity per package: from 10 steaks/portions")</f>
        <v>Type: portioned honey
Weight: at least 15 g
Taste: assorted
Quantity per package: from 10 steaks/portions</v>
      </c>
      <c r="F38" s="284" t="s">
        <v>271</v>
      </c>
      <c r="G38" s="280">
        <v>1.0</v>
      </c>
      <c r="H38" s="280" t="s">
        <v>230</v>
      </c>
      <c r="I38" s="274"/>
      <c r="J38" s="274"/>
      <c r="K38" s="274"/>
      <c r="L38" s="274"/>
      <c r="M38" s="274"/>
      <c r="N38" s="274"/>
      <c r="O38" s="249"/>
      <c r="P38" s="249"/>
      <c r="Q38" s="249"/>
      <c r="R38" s="249"/>
      <c r="S38" s="249"/>
      <c r="T38" s="249"/>
      <c r="U38" s="249"/>
      <c r="V38" s="249"/>
      <c r="W38" s="249"/>
      <c r="X38" s="249"/>
      <c r="Y38" s="249"/>
      <c r="Z38" s="249"/>
    </row>
    <row r="39" ht="15.75" customHeight="1">
      <c r="A39" s="266"/>
      <c r="B39" s="266"/>
      <c r="C39" s="266"/>
      <c r="D39" s="285"/>
      <c r="E39" s="285"/>
      <c r="F39" s="274"/>
      <c r="G39" s="274"/>
      <c r="H39" s="274"/>
      <c r="I39" s="274"/>
      <c r="J39" s="274"/>
      <c r="K39" s="274"/>
      <c r="L39" s="274"/>
      <c r="M39" s="274"/>
      <c r="N39" s="274"/>
      <c r="O39" s="249"/>
      <c r="P39" s="249"/>
      <c r="Q39" s="249"/>
      <c r="R39" s="249"/>
      <c r="S39" s="249"/>
      <c r="T39" s="249"/>
      <c r="U39" s="249"/>
      <c r="V39" s="249"/>
      <c r="W39" s="249"/>
      <c r="X39" s="249"/>
      <c r="Y39" s="249"/>
      <c r="Z39" s="249"/>
    </row>
    <row r="40" ht="15.75" customHeight="1">
      <c r="A40" s="286" t="s">
        <v>272</v>
      </c>
      <c r="B40" s="2"/>
      <c r="C40" s="2"/>
      <c r="D40" s="2"/>
      <c r="E40" s="2"/>
      <c r="F40" s="2"/>
      <c r="G40" s="2"/>
      <c r="H40" s="2"/>
      <c r="I40" s="2"/>
      <c r="J40" s="3"/>
      <c r="K40" s="287">
        <f t="shared" ref="K40:M40" si="1">SUM(K18:K26)</f>
        <v>0</v>
      </c>
      <c r="L40" s="287">
        <f t="shared" si="1"/>
        <v>0</v>
      </c>
      <c r="M40" s="287">
        <f t="shared" si="1"/>
        <v>0</v>
      </c>
      <c r="N40" s="266"/>
      <c r="O40" s="249"/>
      <c r="P40" s="249"/>
      <c r="Q40" s="249"/>
      <c r="R40" s="249"/>
      <c r="S40" s="249"/>
      <c r="T40" s="249"/>
      <c r="U40" s="249"/>
      <c r="V40" s="249"/>
      <c r="W40" s="249"/>
      <c r="X40" s="249"/>
      <c r="Y40" s="249"/>
      <c r="Z40" s="249"/>
    </row>
    <row r="41" ht="15.75" customHeight="1">
      <c r="A41" s="288" t="s">
        <v>273</v>
      </c>
      <c r="B41" s="191"/>
      <c r="C41" s="289" t="s">
        <v>274</v>
      </c>
      <c r="D41" s="290"/>
      <c r="E41" s="291"/>
      <c r="F41" s="291"/>
      <c r="G41" s="291"/>
      <c r="H41" s="291"/>
      <c r="I41" s="291"/>
      <c r="J41" s="291"/>
      <c r="K41" s="291"/>
      <c r="L41" s="291"/>
      <c r="M41" s="291"/>
      <c r="N41" s="292"/>
      <c r="O41" s="249"/>
      <c r="P41" s="249"/>
      <c r="Q41" s="249"/>
      <c r="R41" s="249"/>
      <c r="S41" s="249"/>
      <c r="T41" s="249"/>
      <c r="U41" s="249"/>
      <c r="V41" s="249"/>
      <c r="W41" s="249"/>
      <c r="X41" s="249"/>
      <c r="Y41" s="249"/>
      <c r="Z41" s="249"/>
    </row>
    <row r="42" ht="15.75" customHeight="1">
      <c r="A42" s="293" t="s">
        <v>275</v>
      </c>
      <c r="B42" s="2"/>
      <c r="C42" s="2"/>
      <c r="D42" s="2"/>
      <c r="E42" s="2"/>
      <c r="F42" s="2"/>
      <c r="G42" s="2"/>
      <c r="H42" s="2"/>
      <c r="I42" s="2"/>
      <c r="J42" s="3"/>
      <c r="K42" s="294"/>
      <c r="L42" s="249"/>
      <c r="M42" s="249"/>
      <c r="N42" s="249"/>
      <c r="O42" s="249"/>
      <c r="P42" s="249"/>
      <c r="Q42" s="249"/>
      <c r="R42" s="249"/>
      <c r="S42" s="249"/>
      <c r="T42" s="249"/>
      <c r="U42" s="249"/>
      <c r="V42" s="249"/>
      <c r="W42" s="249"/>
      <c r="X42" s="249"/>
      <c r="Y42" s="249"/>
      <c r="Z42" s="249"/>
    </row>
    <row r="43" ht="15.75" customHeight="1">
      <c r="A43" s="293" t="s">
        <v>276</v>
      </c>
      <c r="B43" s="2"/>
      <c r="C43" s="295"/>
      <c r="D43" s="2"/>
      <c r="E43" s="2"/>
      <c r="F43" s="2"/>
      <c r="G43" s="2"/>
      <c r="H43" s="2"/>
      <c r="I43" s="2"/>
      <c r="J43" s="3"/>
      <c r="K43" s="294"/>
      <c r="L43" s="249"/>
      <c r="M43" s="249"/>
      <c r="N43" s="249"/>
      <c r="O43" s="249"/>
      <c r="P43" s="249"/>
      <c r="Q43" s="249"/>
      <c r="R43" s="249"/>
      <c r="S43" s="249"/>
      <c r="T43" s="249"/>
      <c r="U43" s="249"/>
      <c r="V43" s="249"/>
      <c r="W43" s="249"/>
      <c r="X43" s="249"/>
      <c r="Y43" s="249"/>
      <c r="Z43" s="249"/>
    </row>
    <row r="44" ht="15.75" customHeight="1">
      <c r="A44" s="293" t="s">
        <v>277</v>
      </c>
      <c r="B44" s="2"/>
      <c r="C44" s="295"/>
      <c r="D44" s="2"/>
      <c r="E44" s="2"/>
      <c r="F44" s="2"/>
      <c r="G44" s="2"/>
      <c r="H44" s="2"/>
      <c r="I44" s="2"/>
      <c r="J44" s="3"/>
      <c r="K44" s="294"/>
      <c r="L44" s="249"/>
      <c r="M44" s="249"/>
      <c r="N44" s="249"/>
      <c r="O44" s="249"/>
      <c r="P44" s="249"/>
      <c r="Q44" s="249"/>
      <c r="R44" s="249"/>
      <c r="S44" s="249"/>
      <c r="T44" s="249"/>
      <c r="U44" s="249"/>
      <c r="V44" s="249"/>
      <c r="W44" s="249"/>
      <c r="X44" s="249"/>
      <c r="Y44" s="249"/>
      <c r="Z44" s="249"/>
    </row>
    <row r="45" ht="15.75" customHeight="1">
      <c r="A45" s="293" t="s">
        <v>278</v>
      </c>
      <c r="B45" s="2"/>
      <c r="C45" s="295"/>
      <c r="D45" s="2"/>
      <c r="E45" s="2"/>
      <c r="F45" s="2"/>
      <c r="G45" s="2"/>
      <c r="H45" s="2"/>
      <c r="I45" s="2"/>
      <c r="J45" s="3"/>
      <c r="K45" s="294"/>
      <c r="L45" s="249"/>
      <c r="M45" s="249"/>
      <c r="N45" s="249"/>
      <c r="O45" s="249"/>
      <c r="P45" s="249"/>
      <c r="Q45" s="249"/>
      <c r="R45" s="249"/>
      <c r="S45" s="249"/>
      <c r="T45" s="249"/>
      <c r="U45" s="249"/>
      <c r="V45" s="249"/>
      <c r="W45" s="249"/>
      <c r="X45" s="249"/>
      <c r="Y45" s="249"/>
      <c r="Z45" s="249"/>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B1:C4"/>
    <mergeCell ref="C5:D5"/>
    <mergeCell ref="H5:I5"/>
    <mergeCell ref="C6:D6"/>
    <mergeCell ref="H6:I6"/>
    <mergeCell ref="D7:D8"/>
    <mergeCell ref="H7:I7"/>
    <mergeCell ref="C12:D12"/>
    <mergeCell ref="B14:D14"/>
    <mergeCell ref="G14:H14"/>
    <mergeCell ref="K16:M16"/>
    <mergeCell ref="B9:D9"/>
    <mergeCell ref="G9:I9"/>
    <mergeCell ref="C10:D10"/>
    <mergeCell ref="B11:D11"/>
    <mergeCell ref="G11:I11"/>
    <mergeCell ref="G12:I12"/>
    <mergeCell ref="H13:I13"/>
    <mergeCell ref="A45:B45"/>
    <mergeCell ref="C45:J45"/>
    <mergeCell ref="A40:J40"/>
    <mergeCell ref="A41:B41"/>
    <mergeCell ref="A42:J42"/>
    <mergeCell ref="A43:B43"/>
    <mergeCell ref="C43:J43"/>
    <mergeCell ref="A44:B44"/>
    <mergeCell ref="C44:J44"/>
  </mergeCells>
  <dataValidations>
    <dataValidation type="list" allowBlank="1" showErrorMessage="1" sqref="J17">
      <formula1>#REF!</formula1>
    </dataValidation>
    <dataValidation type="list" allowBlank="1" showErrorMessage="1" sqref="H13">
      <formula1>"Yes,we guarantee availability of funds,No,we are waiting for the tranche"</formula1>
    </dataValidation>
  </dataValidations>
  <hyperlinks>
    <hyperlink r:id="rId1" ref="F38"/>
  </hyperlinks>
  <printOptions/>
  <pageMargins bottom="0.75" footer="0.0" header="0.0" left="0.25" right="0.25" top="0.75"/>
  <pageSetup paperSize="9" scale="47"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0"/>
    <col customWidth="1" min="2" max="2" width="25.88"/>
    <col customWidth="1" min="3" max="3" width="16.5"/>
    <col customWidth="1" min="4" max="4" width="8.25"/>
    <col customWidth="1" min="5" max="5" width="12.63"/>
    <col customWidth="1" min="6" max="6" width="14.13"/>
    <col customWidth="1" min="7" max="7" width="14.63"/>
    <col customWidth="1" min="8" max="8" width="13.5"/>
    <col customWidth="1" min="9" max="9" width="11.63"/>
    <col customWidth="1" min="10" max="10" width="10.63"/>
    <col customWidth="1" min="11" max="11" width="10.38"/>
    <col customWidth="1" min="20" max="20" width="14.0"/>
  </cols>
  <sheetData>
    <row r="1" ht="68.25" customHeight="1">
      <c r="A1" s="296" t="s">
        <v>279</v>
      </c>
      <c r="B1" s="2"/>
      <c r="C1" s="2"/>
      <c r="D1" s="2"/>
      <c r="E1" s="2"/>
      <c r="F1" s="2"/>
      <c r="G1" s="2"/>
      <c r="H1" s="2"/>
      <c r="I1" s="2"/>
      <c r="J1" s="2"/>
      <c r="K1" s="2"/>
      <c r="L1" s="2"/>
      <c r="M1" s="2"/>
      <c r="N1" s="2"/>
      <c r="O1" s="2"/>
      <c r="P1" s="2"/>
      <c r="Q1" s="2"/>
      <c r="R1" s="2"/>
      <c r="S1" s="2"/>
      <c r="T1" s="2"/>
      <c r="U1" s="2"/>
      <c r="V1" s="2"/>
      <c r="W1" s="57"/>
    </row>
    <row r="2" ht="39.75" customHeight="1">
      <c r="A2" s="297" t="s">
        <v>52</v>
      </c>
      <c r="B2" s="25"/>
      <c r="C2" s="298"/>
      <c r="D2" s="299" t="str">
        <f>Request!D11</f>
        <v>Q1 - FA-Т37 - ITB</v>
      </c>
      <c r="E2" s="59"/>
      <c r="F2" s="59"/>
      <c r="G2" s="59"/>
      <c r="H2" s="59"/>
      <c r="I2" s="59"/>
      <c r="J2" s="59"/>
      <c r="K2" s="59"/>
      <c r="L2" s="59"/>
      <c r="M2" s="59"/>
      <c r="N2" s="59"/>
      <c r="O2" s="59"/>
      <c r="P2" s="59"/>
      <c r="Q2" s="59"/>
      <c r="R2" s="59"/>
      <c r="S2" s="59"/>
      <c r="T2" s="59"/>
      <c r="U2" s="59"/>
      <c r="V2" s="59"/>
      <c r="W2" s="25"/>
    </row>
    <row r="3" ht="39.75" customHeight="1">
      <c r="A3" s="300" t="s">
        <v>2</v>
      </c>
      <c r="B3" s="3"/>
      <c r="C3" s="301"/>
      <c r="D3" s="302"/>
      <c r="E3" s="2"/>
      <c r="F3" s="2"/>
      <c r="G3" s="2"/>
      <c r="H3" s="2"/>
      <c r="I3" s="2"/>
      <c r="J3" s="2"/>
      <c r="K3" s="2"/>
      <c r="L3" s="2"/>
      <c r="M3" s="2"/>
      <c r="N3" s="2"/>
      <c r="O3" s="2"/>
      <c r="P3" s="2"/>
      <c r="Q3" s="2"/>
      <c r="R3" s="2"/>
      <c r="S3" s="2"/>
      <c r="T3" s="2"/>
      <c r="U3" s="2"/>
      <c r="V3" s="2"/>
      <c r="W3" s="3"/>
    </row>
    <row r="4" ht="15.75" customHeight="1">
      <c r="A4" s="303"/>
      <c r="B4" s="304"/>
      <c r="C4" s="304"/>
      <c r="D4" s="305"/>
      <c r="E4" s="306"/>
      <c r="F4" s="306"/>
      <c r="G4" s="306"/>
      <c r="H4" s="306"/>
      <c r="I4" s="306"/>
      <c r="J4" s="306"/>
      <c r="K4" s="306"/>
      <c r="L4" s="306"/>
      <c r="M4" s="306"/>
      <c r="N4" s="306"/>
      <c r="O4" s="306"/>
      <c r="P4" s="306"/>
      <c r="Q4" s="306"/>
      <c r="R4" s="306"/>
      <c r="S4" s="306"/>
      <c r="T4" s="306"/>
      <c r="U4" s="306"/>
      <c r="V4" s="306"/>
      <c r="W4" s="307"/>
    </row>
    <row r="5" ht="33.0" customHeight="1">
      <c r="A5" s="14" t="s">
        <v>53</v>
      </c>
      <c r="B5" s="2"/>
      <c r="C5" s="2"/>
      <c r="D5" s="2"/>
      <c r="E5" s="2"/>
      <c r="F5" s="2"/>
      <c r="G5" s="2"/>
      <c r="H5" s="2"/>
      <c r="I5" s="2"/>
      <c r="J5" s="2"/>
      <c r="K5" s="2"/>
      <c r="L5" s="2"/>
      <c r="M5" s="2"/>
      <c r="N5" s="2"/>
      <c r="O5" s="2"/>
      <c r="P5" s="2"/>
      <c r="Q5" s="2"/>
      <c r="R5" s="2"/>
      <c r="S5" s="2"/>
      <c r="T5" s="2"/>
      <c r="U5" s="2"/>
      <c r="V5" s="2"/>
      <c r="W5" s="3"/>
    </row>
    <row r="6" ht="15.75" customHeight="1">
      <c r="A6" s="308" t="s">
        <v>280</v>
      </c>
      <c r="B6" s="2"/>
      <c r="C6" s="2"/>
      <c r="D6" s="2"/>
      <c r="E6" s="2"/>
      <c r="F6" s="2"/>
      <c r="G6" s="2"/>
      <c r="H6" s="2"/>
      <c r="I6" s="2"/>
      <c r="J6" s="2"/>
      <c r="K6" s="2"/>
      <c r="L6" s="2"/>
      <c r="M6" s="2"/>
      <c r="N6" s="2"/>
      <c r="O6" s="2"/>
      <c r="P6" s="2"/>
      <c r="Q6" s="2"/>
      <c r="R6" s="2"/>
      <c r="S6" s="2"/>
      <c r="T6" s="2"/>
      <c r="U6" s="2"/>
      <c r="V6" s="2"/>
      <c r="W6" s="3"/>
    </row>
    <row r="7">
      <c r="A7" s="309" t="s">
        <v>281</v>
      </c>
      <c r="B7" s="310" t="s">
        <v>282</v>
      </c>
      <c r="C7" s="311" t="s">
        <v>283</v>
      </c>
      <c r="D7" s="309" t="s">
        <v>284</v>
      </c>
      <c r="E7" s="309" t="s">
        <v>285</v>
      </c>
      <c r="F7" s="312" t="s">
        <v>286</v>
      </c>
      <c r="G7" s="312" t="s">
        <v>287</v>
      </c>
      <c r="H7" s="313" t="s">
        <v>288</v>
      </c>
      <c r="I7" s="313" t="s">
        <v>289</v>
      </c>
      <c r="J7" s="313" t="s">
        <v>290</v>
      </c>
      <c r="K7" s="313" t="s">
        <v>291</v>
      </c>
      <c r="L7" s="313" t="s">
        <v>292</v>
      </c>
      <c r="M7" s="313" t="s">
        <v>293</v>
      </c>
      <c r="N7" s="313" t="s">
        <v>294</v>
      </c>
      <c r="O7" s="313" t="s">
        <v>295</v>
      </c>
      <c r="P7" s="313" t="s">
        <v>296</v>
      </c>
      <c r="Q7" s="313" t="s">
        <v>297</v>
      </c>
      <c r="R7" s="313" t="s">
        <v>298</v>
      </c>
      <c r="S7" s="313" t="s">
        <v>299</v>
      </c>
      <c r="T7" s="313" t="s">
        <v>300</v>
      </c>
      <c r="U7" s="313" t="s">
        <v>301</v>
      </c>
      <c r="V7" s="313" t="s">
        <v>302</v>
      </c>
      <c r="W7" s="314" t="s">
        <v>303</v>
      </c>
    </row>
    <row r="8">
      <c r="A8" s="315" t="str">
        <f>PR!A17</f>
        <v>ITEM #</v>
      </c>
      <c r="B8" s="315" t="str">
        <f>PR!B17</f>
        <v>DESCRIPTION OF ITEM (UKR)</v>
      </c>
      <c r="C8" s="316"/>
      <c r="D8" s="316" t="str">
        <f>PR!G17</f>
        <v>QT</v>
      </c>
      <c r="E8" s="316" t="str">
        <f>PR!H17</f>
        <v>Measurement units</v>
      </c>
      <c r="F8" s="315"/>
      <c r="G8" s="317"/>
      <c r="H8" s="315"/>
      <c r="I8" s="315"/>
      <c r="J8" s="315"/>
      <c r="K8" s="315"/>
      <c r="L8" s="315"/>
      <c r="M8" s="315"/>
      <c r="N8" s="315"/>
      <c r="O8" s="315"/>
      <c r="P8" s="315"/>
      <c r="Q8" s="315"/>
      <c r="R8" s="315"/>
      <c r="S8" s="315"/>
      <c r="T8" s="315"/>
      <c r="U8" s="315"/>
      <c r="V8" s="315"/>
      <c r="W8" s="315"/>
    </row>
    <row r="9" ht="25.5" customHeight="1">
      <c r="A9" s="318">
        <f>PR!A18</f>
        <v>1</v>
      </c>
      <c r="B9" s="318" t="str">
        <f>PR!B18</f>
        <v>Кавовий напій 3 в 1</v>
      </c>
      <c r="C9" s="260" t="s">
        <v>229</v>
      </c>
      <c r="D9" s="319">
        <f>PR!G18</f>
        <v>1</v>
      </c>
      <c r="E9" s="320" t="str">
        <f>PR!H18</f>
        <v>pakcage</v>
      </c>
      <c r="F9" s="321"/>
      <c r="G9" s="322"/>
      <c r="H9" s="321"/>
      <c r="I9" s="321"/>
      <c r="J9" s="321"/>
      <c r="K9" s="321"/>
      <c r="L9" s="321"/>
      <c r="M9" s="321"/>
      <c r="N9" s="321"/>
      <c r="O9" s="321"/>
      <c r="P9" s="321"/>
      <c r="Q9" s="321"/>
      <c r="R9" s="321"/>
      <c r="S9" s="321"/>
      <c r="T9" s="321"/>
      <c r="U9" s="321"/>
      <c r="V9" s="321"/>
      <c r="W9" s="321"/>
    </row>
    <row r="10" ht="25.5" customHeight="1">
      <c r="A10" s="318">
        <f>PR!A19</f>
        <v>2</v>
      </c>
      <c r="B10" s="318" t="str">
        <f>PR!B19</f>
        <v>Кава розчинна  стік</v>
      </c>
      <c r="C10" s="268" t="s">
        <v>232</v>
      </c>
      <c r="D10" s="319">
        <f>PR!G19</f>
        <v>1</v>
      </c>
      <c r="E10" s="320" t="str">
        <f>PR!H19</f>
        <v>pakcage</v>
      </c>
      <c r="F10" s="321"/>
      <c r="G10" s="322"/>
      <c r="H10" s="321"/>
      <c r="I10" s="321"/>
      <c r="J10" s="321"/>
      <c r="K10" s="321"/>
      <c r="L10" s="321"/>
      <c r="M10" s="321"/>
      <c r="N10" s="321"/>
      <c r="O10" s="321"/>
      <c r="P10" s="321"/>
      <c r="Q10" s="321"/>
      <c r="R10" s="321"/>
      <c r="S10" s="321"/>
      <c r="T10" s="321"/>
      <c r="U10" s="321"/>
      <c r="V10" s="321"/>
      <c r="W10" s="321"/>
    </row>
    <row r="11">
      <c r="A11" s="318">
        <f>PR!A20</f>
        <v>3</v>
      </c>
      <c r="B11" s="318" t="str">
        <f>PR!B20</f>
        <v>Чай "Квітковий чай асорті" пакетований</v>
      </c>
      <c r="C11" s="268" t="s">
        <v>234</v>
      </c>
      <c r="D11" s="319">
        <f>PR!G20</f>
        <v>1</v>
      </c>
      <c r="E11" s="319" t="str">
        <f>PR!H20</f>
        <v>pakcage</v>
      </c>
      <c r="F11" s="321"/>
      <c r="G11" s="322"/>
      <c r="H11" s="321"/>
      <c r="I11" s="321"/>
      <c r="J11" s="321"/>
      <c r="K11" s="321"/>
      <c r="L11" s="321"/>
      <c r="M11" s="321"/>
      <c r="N11" s="321"/>
      <c r="O11" s="321"/>
      <c r="P11" s="321"/>
      <c r="Q11" s="321"/>
      <c r="R11" s="321"/>
      <c r="S11" s="321"/>
      <c r="T11" s="321"/>
      <c r="U11" s="321"/>
      <c r="V11" s="321"/>
      <c r="W11" s="321"/>
    </row>
    <row r="12" ht="25.5" customHeight="1">
      <c r="A12" s="318">
        <f>PR!A21</f>
        <v>4</v>
      </c>
      <c r="B12" s="318" t="str">
        <f>PR!B21</f>
        <v>Чай чорний пакетований асорті</v>
      </c>
      <c r="C12" s="272" t="s">
        <v>236</v>
      </c>
      <c r="D12" s="319">
        <f>PR!G21</f>
        <v>1</v>
      </c>
      <c r="E12" s="319" t="str">
        <f>PR!H21</f>
        <v>pakcage</v>
      </c>
      <c r="F12" s="321"/>
      <c r="G12" s="322"/>
      <c r="H12" s="321"/>
      <c r="I12" s="321"/>
      <c r="J12" s="321"/>
      <c r="K12" s="321"/>
      <c r="L12" s="321"/>
      <c r="M12" s="321"/>
      <c r="N12" s="321"/>
      <c r="O12" s="321"/>
      <c r="P12" s="321"/>
      <c r="Q12" s="321"/>
      <c r="R12" s="321"/>
      <c r="S12" s="321"/>
      <c r="T12" s="321"/>
      <c r="U12" s="321"/>
      <c r="V12" s="321"/>
      <c r="W12" s="321"/>
    </row>
    <row r="13" ht="25.5" customHeight="1">
      <c r="A13" s="318">
        <f>PR!A22</f>
        <v>5</v>
      </c>
      <c r="B13" s="318" t="str">
        <f>PR!B22</f>
        <v>Чай зелений  пакетований асорті</v>
      </c>
      <c r="C13" s="272" t="s">
        <v>238</v>
      </c>
      <c r="D13" s="319">
        <f>PR!G22</f>
        <v>1</v>
      </c>
      <c r="E13" s="319" t="str">
        <f>PR!H22</f>
        <v>pakcage</v>
      </c>
      <c r="F13" s="321"/>
      <c r="G13" s="322"/>
      <c r="H13" s="321"/>
      <c r="I13" s="321"/>
      <c r="J13" s="321"/>
      <c r="K13" s="321"/>
      <c r="L13" s="321"/>
      <c r="M13" s="321"/>
      <c r="N13" s="321"/>
      <c r="O13" s="321"/>
      <c r="P13" s="321"/>
      <c r="Q13" s="321"/>
      <c r="R13" s="321"/>
      <c r="S13" s="321"/>
      <c r="T13" s="321"/>
      <c r="U13" s="321"/>
      <c r="V13" s="321"/>
      <c r="W13" s="321"/>
    </row>
    <row r="14">
      <c r="A14" s="318">
        <f>PR!A23</f>
        <v>6</v>
      </c>
      <c r="B14" s="318" t="str">
        <f>PR!B23</f>
        <v>Нектар </v>
      </c>
      <c r="C14" s="268" t="s">
        <v>240</v>
      </c>
      <c r="D14" s="319">
        <f>PR!G23</f>
        <v>1</v>
      </c>
      <c r="E14" s="319" t="str">
        <f>PR!H23</f>
        <v>pakcage</v>
      </c>
      <c r="F14" s="321"/>
      <c r="G14" s="322"/>
      <c r="H14" s="321"/>
      <c r="I14" s="321"/>
      <c r="J14" s="321"/>
      <c r="K14" s="321"/>
      <c r="L14" s="321"/>
      <c r="M14" s="321"/>
      <c r="N14" s="321"/>
      <c r="O14" s="321"/>
      <c r="P14" s="321"/>
      <c r="Q14" s="321"/>
      <c r="R14" s="321"/>
      <c r="S14" s="321"/>
      <c r="T14" s="321"/>
      <c r="U14" s="321"/>
      <c r="V14" s="321"/>
      <c r="W14" s="321"/>
    </row>
    <row r="15" ht="25.5" customHeight="1">
      <c r="A15" s="318">
        <f>PR!A24</f>
        <v>7</v>
      </c>
      <c r="B15" s="318" t="str">
        <f>PR!B24</f>
        <v>Вода мінеральна питна столова негазована</v>
      </c>
      <c r="C15" s="268" t="s">
        <v>242</v>
      </c>
      <c r="D15" s="319">
        <f>PR!G24</f>
        <v>1</v>
      </c>
      <c r="E15" s="319" t="str">
        <f>PR!H24</f>
        <v>pakcage</v>
      </c>
      <c r="F15" s="321"/>
      <c r="G15" s="322"/>
      <c r="H15" s="321"/>
      <c r="I15" s="321"/>
      <c r="J15" s="321"/>
      <c r="K15" s="321"/>
      <c r="L15" s="321"/>
      <c r="M15" s="321"/>
      <c r="N15" s="321"/>
      <c r="O15" s="321"/>
      <c r="P15" s="321"/>
      <c r="Q15" s="321"/>
      <c r="R15" s="321"/>
      <c r="S15" s="321"/>
      <c r="T15" s="321"/>
      <c r="U15" s="321"/>
      <c r="V15" s="321"/>
      <c r="W15" s="321"/>
    </row>
    <row r="16" ht="25.5" customHeight="1">
      <c r="A16" s="318">
        <f>PR!A25</f>
        <v>8</v>
      </c>
      <c r="B16" s="318" t="str">
        <f>PR!B25</f>
        <v>Вода мінеральна питна столова газована</v>
      </c>
      <c r="C16" s="268" t="s">
        <v>244</v>
      </c>
      <c r="D16" s="319">
        <f>PR!G25</f>
        <v>1</v>
      </c>
      <c r="E16" s="319" t="str">
        <f>PR!H25</f>
        <v>pakcage</v>
      </c>
      <c r="F16" s="321"/>
      <c r="G16" s="322"/>
      <c r="H16" s="321"/>
      <c r="I16" s="321"/>
      <c r="J16" s="321"/>
      <c r="K16" s="321"/>
      <c r="L16" s="321"/>
      <c r="M16" s="321"/>
      <c r="N16" s="321"/>
      <c r="O16" s="321"/>
      <c r="P16" s="321"/>
      <c r="Q16" s="321"/>
      <c r="R16" s="321"/>
      <c r="S16" s="321"/>
      <c r="T16" s="321"/>
      <c r="U16" s="321"/>
      <c r="V16" s="321"/>
      <c r="W16" s="321"/>
    </row>
    <row r="17">
      <c r="A17" s="318">
        <f>PR!A26</f>
        <v>9</v>
      </c>
      <c r="B17" s="318" t="str">
        <f>PR!B26</f>
        <v>Цукерки вафельні </v>
      </c>
      <c r="C17" s="277" t="s">
        <v>246</v>
      </c>
      <c r="D17" s="319">
        <f>PR!G26</f>
        <v>1</v>
      </c>
      <c r="E17" s="319" t="str">
        <f>PR!H26</f>
        <v>pakcage</v>
      </c>
      <c r="F17" s="321"/>
      <c r="G17" s="322"/>
      <c r="H17" s="321"/>
      <c r="I17" s="321"/>
      <c r="J17" s="321"/>
      <c r="K17" s="321"/>
      <c r="L17" s="321"/>
      <c r="M17" s="321"/>
      <c r="N17" s="321"/>
      <c r="O17" s="321"/>
      <c r="P17" s="321"/>
      <c r="Q17" s="321"/>
      <c r="R17" s="321"/>
      <c r="S17" s="321"/>
      <c r="T17" s="321"/>
      <c r="U17" s="321"/>
      <c r="V17" s="321"/>
      <c r="W17" s="321"/>
    </row>
    <row r="18" ht="25.5" customHeight="1">
      <c r="A18" s="318">
        <f>PR!A27</f>
        <v>10</v>
      </c>
      <c r="B18" s="318" t="str">
        <f>PR!B27</f>
        <v>Цукерки шоколадні </v>
      </c>
      <c r="C18" s="277" t="s">
        <v>248</v>
      </c>
      <c r="D18" s="319">
        <f>PR!G27</f>
        <v>1</v>
      </c>
      <c r="E18" s="319" t="str">
        <f>PR!H27</f>
        <v>pakcage</v>
      </c>
      <c r="F18" s="321"/>
      <c r="G18" s="322"/>
      <c r="H18" s="321"/>
      <c r="I18" s="321"/>
      <c r="J18" s="321"/>
      <c r="K18" s="321"/>
      <c r="L18" s="321"/>
      <c r="M18" s="321"/>
      <c r="N18" s="321"/>
      <c r="O18" s="321"/>
      <c r="P18" s="321"/>
      <c r="Q18" s="321"/>
      <c r="R18" s="321"/>
      <c r="S18" s="321"/>
      <c r="T18" s="321"/>
      <c r="U18" s="321"/>
      <c r="V18" s="321"/>
      <c r="W18" s="321"/>
    </row>
    <row r="19" ht="25.5" customHeight="1">
      <c r="A19" s="318">
        <f>PR!A28</f>
        <v>11</v>
      </c>
      <c r="B19" s="318" t="str">
        <f>PR!B28</f>
        <v>Печиво здобне листкове </v>
      </c>
      <c r="C19" s="277" t="s">
        <v>250</v>
      </c>
      <c r="D19" s="319">
        <f>PR!G28</f>
        <v>1</v>
      </c>
      <c r="E19" s="319" t="str">
        <f>PR!H28</f>
        <v>pakcage</v>
      </c>
      <c r="F19" s="321"/>
      <c r="G19" s="322"/>
      <c r="H19" s="321"/>
      <c r="I19" s="321"/>
      <c r="J19" s="321"/>
      <c r="K19" s="321"/>
      <c r="L19" s="321"/>
      <c r="M19" s="321"/>
      <c r="N19" s="321"/>
      <c r="O19" s="321"/>
      <c r="P19" s="321"/>
      <c r="Q19" s="321"/>
      <c r="R19" s="321"/>
      <c r="S19" s="321"/>
      <c r="T19" s="321"/>
      <c r="U19" s="321"/>
      <c r="V19" s="321"/>
      <c r="W19" s="321"/>
    </row>
    <row r="20">
      <c r="A20" s="318">
        <f>PR!A29</f>
        <v>12</v>
      </c>
      <c r="B20" s="318" t="str">
        <f>PR!B29</f>
        <v>Вафлі </v>
      </c>
      <c r="C20" s="277" t="s">
        <v>252</v>
      </c>
      <c r="D20" s="319">
        <f>PR!G29</f>
        <v>1</v>
      </c>
      <c r="E20" s="319" t="str">
        <f>PR!H29</f>
        <v>pakcage</v>
      </c>
      <c r="F20" s="321"/>
      <c r="G20" s="322"/>
      <c r="H20" s="321"/>
      <c r="I20" s="321"/>
      <c r="J20" s="321"/>
      <c r="K20" s="321"/>
      <c r="L20" s="321"/>
      <c r="M20" s="321"/>
      <c r="N20" s="321"/>
      <c r="O20" s="321"/>
      <c r="P20" s="321"/>
      <c r="Q20" s="321"/>
      <c r="R20" s="321"/>
      <c r="S20" s="321"/>
      <c r="T20" s="321"/>
      <c r="U20" s="321"/>
      <c r="V20" s="321"/>
      <c r="W20" s="321"/>
    </row>
    <row r="21" ht="25.5" customHeight="1">
      <c r="A21" s="318">
        <f>PR!A30</f>
        <v>13</v>
      </c>
      <c r="B21" s="318" t="str">
        <f>PR!B30</f>
        <v>Печиво біскітне</v>
      </c>
      <c r="C21" s="277" t="s">
        <v>254</v>
      </c>
      <c r="D21" s="319">
        <f>PR!G30</f>
        <v>1</v>
      </c>
      <c r="E21" s="319" t="str">
        <f>PR!H30</f>
        <v>pakcage</v>
      </c>
      <c r="F21" s="321"/>
      <c r="G21" s="322"/>
      <c r="H21" s="321"/>
      <c r="I21" s="321"/>
      <c r="J21" s="321"/>
      <c r="K21" s="321"/>
      <c r="L21" s="321"/>
      <c r="M21" s="321"/>
      <c r="N21" s="321"/>
      <c r="O21" s="321"/>
      <c r="P21" s="321"/>
      <c r="Q21" s="321"/>
      <c r="R21" s="321"/>
      <c r="S21" s="321"/>
      <c r="T21" s="321"/>
      <c r="U21" s="321"/>
      <c r="V21" s="321"/>
      <c r="W21" s="321"/>
    </row>
    <row r="22" ht="25.5" customHeight="1">
      <c r="A22" s="318">
        <f>PR!A31</f>
        <v>14</v>
      </c>
      <c r="B22" s="318" t="str">
        <f>PR!B31</f>
        <v>Печиво здобне пісочне</v>
      </c>
      <c r="C22" s="277" t="s">
        <v>256</v>
      </c>
      <c r="D22" s="319">
        <f>PR!G31</f>
        <v>1</v>
      </c>
      <c r="E22" s="319" t="str">
        <f>PR!H31</f>
        <v>pakcage</v>
      </c>
      <c r="F22" s="321"/>
      <c r="G22" s="322"/>
      <c r="H22" s="321"/>
      <c r="I22" s="321"/>
      <c r="J22" s="321"/>
      <c r="K22" s="321"/>
      <c r="L22" s="321"/>
      <c r="M22" s="321"/>
      <c r="N22" s="321"/>
      <c r="O22" s="321"/>
      <c r="P22" s="321"/>
      <c r="Q22" s="321"/>
      <c r="R22" s="321"/>
      <c r="S22" s="321"/>
      <c r="T22" s="321"/>
      <c r="U22" s="321"/>
      <c r="V22" s="321"/>
      <c r="W22" s="321"/>
    </row>
    <row r="23" ht="25.5" customHeight="1">
      <c r="A23" s="318">
        <f>PR!A32</f>
        <v>15</v>
      </c>
      <c r="B23" s="318" t="str">
        <f>PR!B32</f>
        <v>Круасан з начинкою в індивідуальній упаковці</v>
      </c>
      <c r="C23" s="283" t="s">
        <v>258</v>
      </c>
      <c r="D23" s="319">
        <f>PR!G32</f>
        <v>1</v>
      </c>
      <c r="E23" s="319" t="str">
        <f>PR!H32</f>
        <v>pakcage</v>
      </c>
      <c r="F23" s="321"/>
      <c r="G23" s="322"/>
      <c r="H23" s="321"/>
      <c r="I23" s="321"/>
      <c r="J23" s="321"/>
      <c r="K23" s="321"/>
      <c r="L23" s="321"/>
      <c r="M23" s="321"/>
      <c r="N23" s="321"/>
      <c r="O23" s="321"/>
      <c r="P23" s="321"/>
      <c r="Q23" s="321"/>
      <c r="R23" s="321"/>
      <c r="S23" s="321"/>
      <c r="T23" s="321"/>
      <c r="U23" s="321"/>
      <c r="V23" s="321"/>
      <c r="W23" s="321"/>
    </row>
    <row r="24" ht="15.75" customHeight="1">
      <c r="A24" s="318">
        <f>PR!A33</f>
        <v>16</v>
      </c>
      <c r="B24" s="318" t="str">
        <f>PR!B33</f>
        <v>Стакан одноразовий паперовий 250 мл </v>
      </c>
      <c r="C24" s="277" t="s">
        <v>260</v>
      </c>
      <c r="D24" s="319">
        <f>PR!G33</f>
        <v>1</v>
      </c>
      <c r="E24" s="319" t="str">
        <f>PR!H33</f>
        <v>pakcage</v>
      </c>
      <c r="F24" s="321"/>
      <c r="G24" s="322"/>
      <c r="H24" s="321"/>
      <c r="I24" s="321"/>
      <c r="J24" s="321"/>
      <c r="K24" s="321"/>
      <c r="L24" s="321"/>
      <c r="M24" s="321"/>
      <c r="N24" s="321"/>
      <c r="O24" s="321"/>
      <c r="P24" s="321"/>
      <c r="Q24" s="321"/>
      <c r="R24" s="321"/>
      <c r="S24" s="321"/>
      <c r="T24" s="321"/>
      <c r="U24" s="321"/>
      <c r="V24" s="321"/>
      <c r="W24" s="321"/>
    </row>
    <row r="25" ht="25.5" customHeight="1">
      <c r="A25" s="318">
        <f>PR!A34</f>
        <v>17</v>
      </c>
      <c r="B25" s="318" t="str">
        <f>PR!B34</f>
        <v>Цукор білий кристалічний порційний стік</v>
      </c>
      <c r="C25" s="283" t="s">
        <v>262</v>
      </c>
      <c r="D25" s="319">
        <f>PR!G34</f>
        <v>1</v>
      </c>
      <c r="E25" s="319" t="str">
        <f>PR!H34</f>
        <v>pakcage</v>
      </c>
      <c r="F25" s="321"/>
      <c r="G25" s="322"/>
      <c r="H25" s="321"/>
      <c r="I25" s="321"/>
      <c r="J25" s="321"/>
      <c r="K25" s="321"/>
      <c r="L25" s="321"/>
      <c r="M25" s="321"/>
      <c r="N25" s="321"/>
      <c r="O25" s="321"/>
      <c r="P25" s="321"/>
      <c r="Q25" s="321"/>
      <c r="R25" s="321"/>
      <c r="S25" s="321"/>
      <c r="T25" s="321"/>
      <c r="U25" s="321"/>
      <c r="V25" s="321"/>
      <c r="W25" s="321"/>
    </row>
    <row r="26" ht="25.5" customHeight="1">
      <c r="A26" s="318">
        <f>PR!A35</f>
        <v>18</v>
      </c>
      <c r="B26" s="318" t="str">
        <f>PR!B35</f>
        <v>Тарілка одноразова паперова</v>
      </c>
      <c r="C26" s="266" t="s">
        <v>264</v>
      </c>
      <c r="D26" s="319">
        <f>PR!G35</f>
        <v>1</v>
      </c>
      <c r="E26" s="319" t="str">
        <f>PR!H35</f>
        <v>pakcage</v>
      </c>
      <c r="F26" s="321"/>
      <c r="G26" s="322"/>
      <c r="H26" s="321"/>
      <c r="I26" s="321"/>
      <c r="J26" s="321"/>
      <c r="K26" s="321"/>
      <c r="L26" s="321"/>
      <c r="M26" s="321"/>
      <c r="N26" s="321"/>
      <c r="O26" s="321"/>
      <c r="P26" s="321"/>
      <c r="Q26" s="321"/>
      <c r="R26" s="321"/>
      <c r="S26" s="321"/>
      <c r="T26" s="321"/>
      <c r="U26" s="321"/>
      <c r="V26" s="321"/>
      <c r="W26" s="321"/>
    </row>
    <row r="27" ht="25.5" customHeight="1">
      <c r="A27" s="318">
        <f>PR!A36</f>
        <v>19</v>
      </c>
      <c r="B27" s="318" t="str">
        <f>PR!B36</f>
        <v>Серветки столові</v>
      </c>
      <c r="C27" s="266" t="s">
        <v>266</v>
      </c>
      <c r="D27" s="319">
        <f>PR!G36</f>
        <v>1</v>
      </c>
      <c r="E27" s="319" t="str">
        <f>PR!H36</f>
        <v>pakcage</v>
      </c>
      <c r="F27" s="321"/>
      <c r="G27" s="322"/>
      <c r="H27" s="321"/>
      <c r="I27" s="321"/>
      <c r="J27" s="321"/>
      <c r="K27" s="321"/>
      <c r="L27" s="321"/>
      <c r="M27" s="321"/>
      <c r="N27" s="321"/>
      <c r="O27" s="321"/>
      <c r="P27" s="321"/>
      <c r="Q27" s="321"/>
      <c r="R27" s="321"/>
      <c r="S27" s="321"/>
      <c r="T27" s="321"/>
      <c r="U27" s="321"/>
      <c r="V27" s="321"/>
      <c r="W27" s="321"/>
    </row>
    <row r="28" ht="25.5" customHeight="1">
      <c r="A28" s="318">
        <f>PR!A37</f>
        <v>20</v>
      </c>
      <c r="B28" s="318" t="str">
        <f>PR!B37</f>
        <v>Мішалка одноразова дерев'яна</v>
      </c>
      <c r="C28" s="266" t="s">
        <v>268</v>
      </c>
      <c r="D28" s="319">
        <f>PR!G37</f>
        <v>1</v>
      </c>
      <c r="E28" s="319" t="str">
        <f>PR!H37</f>
        <v>pakcage</v>
      </c>
      <c r="F28" s="321"/>
      <c r="G28" s="322"/>
      <c r="H28" s="321"/>
      <c r="I28" s="321"/>
      <c r="J28" s="321"/>
      <c r="K28" s="321"/>
      <c r="L28" s="321"/>
      <c r="M28" s="321"/>
      <c r="N28" s="321"/>
      <c r="O28" s="321"/>
      <c r="P28" s="321"/>
      <c r="Q28" s="321"/>
      <c r="R28" s="321"/>
      <c r="S28" s="321"/>
      <c r="T28" s="321"/>
      <c r="U28" s="321"/>
      <c r="V28" s="321"/>
      <c r="W28" s="321"/>
    </row>
    <row r="29" ht="15.75" customHeight="1">
      <c r="A29" s="318">
        <f>PR!A38</f>
        <v>21</v>
      </c>
      <c r="B29" s="318" t="str">
        <f>PR!B38</f>
        <v>Мед порційний</v>
      </c>
      <c r="C29" s="266" t="s">
        <v>270</v>
      </c>
      <c r="D29" s="319">
        <f>PR!G38</f>
        <v>1</v>
      </c>
      <c r="E29" s="319" t="str">
        <f>PR!H38</f>
        <v>pakcage</v>
      </c>
      <c r="F29" s="321"/>
      <c r="G29" s="322"/>
      <c r="H29" s="321"/>
      <c r="I29" s="321"/>
      <c r="J29" s="321"/>
      <c r="K29" s="321"/>
      <c r="L29" s="321"/>
      <c r="M29" s="321"/>
      <c r="N29" s="321"/>
      <c r="O29" s="321"/>
      <c r="P29" s="321"/>
      <c r="Q29" s="321"/>
      <c r="R29" s="321"/>
      <c r="S29" s="321"/>
      <c r="T29" s="321"/>
      <c r="U29" s="321"/>
      <c r="V29" s="321"/>
      <c r="W29" s="321"/>
    </row>
    <row r="30" ht="45.75" customHeight="1">
      <c r="A30" s="323" t="s">
        <v>304</v>
      </c>
      <c r="B30" s="2"/>
      <c r="C30" s="2"/>
      <c r="D30" s="2"/>
      <c r="E30" s="2"/>
      <c r="F30" s="324">
        <f t="shared" ref="F30:V30" si="1">SUM(F9:F29)</f>
        <v>0</v>
      </c>
      <c r="G30" s="324">
        <f t="shared" si="1"/>
        <v>0</v>
      </c>
      <c r="H30" s="324">
        <f t="shared" si="1"/>
        <v>0</v>
      </c>
      <c r="I30" s="324">
        <f t="shared" si="1"/>
        <v>0</v>
      </c>
      <c r="J30" s="324">
        <f t="shared" si="1"/>
        <v>0</v>
      </c>
      <c r="K30" s="324">
        <f t="shared" si="1"/>
        <v>0</v>
      </c>
      <c r="L30" s="324">
        <f t="shared" si="1"/>
        <v>0</v>
      </c>
      <c r="M30" s="324">
        <f t="shared" si="1"/>
        <v>0</v>
      </c>
      <c r="N30" s="324">
        <f t="shared" si="1"/>
        <v>0</v>
      </c>
      <c r="O30" s="324">
        <f t="shared" si="1"/>
        <v>0</v>
      </c>
      <c r="P30" s="325">
        <f t="shared" si="1"/>
        <v>0</v>
      </c>
      <c r="Q30" s="325">
        <f t="shared" si="1"/>
        <v>0</v>
      </c>
      <c r="R30" s="325">
        <f t="shared" si="1"/>
        <v>0</v>
      </c>
      <c r="S30" s="325">
        <f t="shared" si="1"/>
        <v>0</v>
      </c>
      <c r="T30" s="325">
        <f t="shared" si="1"/>
        <v>0</v>
      </c>
      <c r="U30" s="325">
        <f t="shared" si="1"/>
        <v>0</v>
      </c>
      <c r="V30" s="325">
        <f t="shared" si="1"/>
        <v>0</v>
      </c>
      <c r="W30" s="326"/>
    </row>
    <row r="31" ht="15.75" customHeight="1">
      <c r="A31" s="327"/>
      <c r="B31" s="2"/>
      <c r="C31" s="2"/>
      <c r="D31" s="2"/>
      <c r="E31" s="2"/>
      <c r="F31" s="2"/>
      <c r="G31" s="2"/>
      <c r="H31" s="3"/>
      <c r="I31" s="327"/>
      <c r="J31" s="2"/>
      <c r="K31" s="2"/>
      <c r="L31" s="2"/>
      <c r="M31" s="2"/>
      <c r="N31" s="2"/>
      <c r="O31" s="3"/>
      <c r="P31" s="327"/>
      <c r="Q31" s="2"/>
      <c r="R31" s="2"/>
      <c r="S31" s="2"/>
      <c r="T31" s="2"/>
      <c r="U31" s="2"/>
      <c r="V31" s="2"/>
      <c r="W31" s="3"/>
    </row>
    <row r="32" ht="46.5" customHeight="1">
      <c r="A32" s="323" t="s">
        <v>305</v>
      </c>
      <c r="B32" s="2"/>
      <c r="C32" s="2"/>
      <c r="D32" s="2"/>
      <c r="E32" s="2"/>
      <c r="F32" s="324">
        <f t="shared" ref="F32:V32" si="2">SUM(F11:F31)</f>
        <v>0</v>
      </c>
      <c r="G32" s="324">
        <f t="shared" si="2"/>
        <v>0</v>
      </c>
      <c r="H32" s="324">
        <f t="shared" si="2"/>
        <v>0</v>
      </c>
      <c r="I32" s="324">
        <f t="shared" si="2"/>
        <v>0</v>
      </c>
      <c r="J32" s="324">
        <f t="shared" si="2"/>
        <v>0</v>
      </c>
      <c r="K32" s="324">
        <f t="shared" si="2"/>
        <v>0</v>
      </c>
      <c r="L32" s="324">
        <f t="shared" si="2"/>
        <v>0</v>
      </c>
      <c r="M32" s="324">
        <f t="shared" si="2"/>
        <v>0</v>
      </c>
      <c r="N32" s="324">
        <f t="shared" si="2"/>
        <v>0</v>
      </c>
      <c r="O32" s="324">
        <f t="shared" si="2"/>
        <v>0</v>
      </c>
      <c r="P32" s="328">
        <f t="shared" si="2"/>
        <v>0</v>
      </c>
      <c r="Q32" s="328">
        <f t="shared" si="2"/>
        <v>0</v>
      </c>
      <c r="R32" s="328">
        <f t="shared" si="2"/>
        <v>0</v>
      </c>
      <c r="S32" s="328">
        <f t="shared" si="2"/>
        <v>0</v>
      </c>
      <c r="T32" s="328">
        <f t="shared" si="2"/>
        <v>0</v>
      </c>
      <c r="U32" s="328">
        <f t="shared" si="2"/>
        <v>0</v>
      </c>
      <c r="V32" s="328">
        <f t="shared" si="2"/>
        <v>0</v>
      </c>
      <c r="W32" s="326"/>
    </row>
    <row r="33" ht="37.5" customHeight="1">
      <c r="A33" s="323" t="s">
        <v>306</v>
      </c>
      <c r="B33" s="2"/>
      <c r="C33" s="2"/>
      <c r="D33" s="2"/>
      <c r="E33" s="2"/>
      <c r="F33" s="324">
        <f t="shared" ref="F33:V33" si="3">SUM(F12:F32)</f>
        <v>0</v>
      </c>
      <c r="G33" s="324">
        <f t="shared" si="3"/>
        <v>0</v>
      </c>
      <c r="H33" s="324">
        <f t="shared" si="3"/>
        <v>0</v>
      </c>
      <c r="I33" s="324">
        <f t="shared" si="3"/>
        <v>0</v>
      </c>
      <c r="J33" s="324">
        <f t="shared" si="3"/>
        <v>0</v>
      </c>
      <c r="K33" s="324">
        <f t="shared" si="3"/>
        <v>0</v>
      </c>
      <c r="L33" s="324">
        <f t="shared" si="3"/>
        <v>0</v>
      </c>
      <c r="M33" s="324">
        <f t="shared" si="3"/>
        <v>0</v>
      </c>
      <c r="N33" s="324">
        <f t="shared" si="3"/>
        <v>0</v>
      </c>
      <c r="O33" s="324">
        <f t="shared" si="3"/>
        <v>0</v>
      </c>
      <c r="P33" s="324">
        <f t="shared" si="3"/>
        <v>0</v>
      </c>
      <c r="Q33" s="324">
        <f t="shared" si="3"/>
        <v>0</v>
      </c>
      <c r="R33" s="324">
        <f t="shared" si="3"/>
        <v>0</v>
      </c>
      <c r="S33" s="324">
        <f t="shared" si="3"/>
        <v>0</v>
      </c>
      <c r="T33" s="324">
        <f t="shared" si="3"/>
        <v>0</v>
      </c>
      <c r="U33" s="324">
        <f t="shared" si="3"/>
        <v>0</v>
      </c>
      <c r="V33" s="324">
        <f t="shared" si="3"/>
        <v>0</v>
      </c>
      <c r="W33" s="326"/>
    </row>
    <row r="34" ht="37.5" customHeight="1">
      <c r="A34" s="329">
        <f>Request!D37</f>
        <v>45761</v>
      </c>
      <c r="B34" s="2"/>
      <c r="C34" s="2"/>
      <c r="D34" s="2"/>
      <c r="E34" s="2"/>
      <c r="F34" s="3"/>
      <c r="G34" s="330"/>
      <c r="H34" s="2"/>
      <c r="I34" s="2"/>
      <c r="J34" s="2"/>
      <c r="K34" s="2"/>
      <c r="L34" s="2"/>
      <c r="M34" s="2"/>
      <c r="N34" s="2"/>
      <c r="O34" s="2"/>
      <c r="P34" s="2"/>
      <c r="Q34" s="2"/>
      <c r="R34" s="2"/>
      <c r="S34" s="2"/>
      <c r="T34" s="2"/>
      <c r="U34" s="2"/>
      <c r="V34" s="3"/>
      <c r="W34" s="331" t="s">
        <v>307</v>
      </c>
    </row>
    <row r="35" ht="57.75" customHeight="1">
      <c r="A35" s="332" t="s">
        <v>308</v>
      </c>
      <c r="B35" s="3"/>
      <c r="C35" s="333"/>
      <c r="D35" s="334" t="s">
        <v>309</v>
      </c>
      <c r="E35" s="2"/>
      <c r="F35" s="2"/>
      <c r="G35" s="2"/>
      <c r="H35" s="2"/>
      <c r="I35" s="2"/>
      <c r="J35" s="2"/>
      <c r="K35" s="2"/>
      <c r="L35" s="2"/>
      <c r="M35" s="2"/>
      <c r="N35" s="2"/>
      <c r="O35" s="2"/>
      <c r="P35" s="2"/>
      <c r="Q35" s="2"/>
      <c r="R35" s="2"/>
      <c r="S35" s="2"/>
      <c r="T35" s="2"/>
      <c r="U35" s="2"/>
      <c r="V35" s="2"/>
      <c r="W35" s="3"/>
    </row>
    <row r="36" ht="25.5" customHeight="1">
      <c r="A36" s="335" t="s">
        <v>310</v>
      </c>
      <c r="B36" s="2"/>
      <c r="C36" s="2"/>
      <c r="D36" s="2"/>
      <c r="E36" s="2"/>
      <c r="F36" s="2"/>
      <c r="G36" s="2"/>
      <c r="H36" s="2"/>
      <c r="I36" s="2"/>
      <c r="J36" s="2"/>
      <c r="K36" s="2"/>
      <c r="L36" s="2"/>
      <c r="M36" s="2"/>
      <c r="N36" s="2"/>
      <c r="O36" s="2"/>
      <c r="P36" s="2"/>
      <c r="Q36" s="2"/>
      <c r="R36" s="2"/>
      <c r="S36" s="2"/>
      <c r="T36" s="2"/>
      <c r="U36" s="2"/>
      <c r="V36" s="2"/>
      <c r="W36" s="3"/>
    </row>
    <row r="37" ht="25.5" customHeight="1">
      <c r="A37" s="335" t="s">
        <v>311</v>
      </c>
      <c r="B37" s="2"/>
      <c r="C37" s="2"/>
      <c r="D37" s="2"/>
      <c r="E37" s="2"/>
      <c r="F37" s="2"/>
      <c r="G37" s="2"/>
      <c r="H37" s="2"/>
      <c r="I37" s="2"/>
      <c r="J37" s="2"/>
      <c r="K37" s="2"/>
      <c r="L37" s="2"/>
      <c r="M37" s="2"/>
      <c r="N37" s="2"/>
      <c r="O37" s="2"/>
      <c r="P37" s="2"/>
      <c r="Q37" s="2"/>
      <c r="R37" s="2"/>
      <c r="S37" s="2"/>
      <c r="T37" s="2"/>
      <c r="U37" s="2"/>
      <c r="V37" s="2"/>
      <c r="W37" s="3"/>
    </row>
    <row r="38" ht="25.5" customHeight="1">
      <c r="A38" s="336" t="s">
        <v>312</v>
      </c>
      <c r="B38" s="2"/>
      <c r="C38" s="2"/>
      <c r="D38" s="2"/>
      <c r="E38" s="2"/>
      <c r="F38" s="2"/>
      <c r="G38" s="2"/>
      <c r="H38" s="2"/>
      <c r="I38" s="2"/>
      <c r="J38" s="2"/>
      <c r="K38" s="2"/>
      <c r="L38" s="2"/>
      <c r="M38" s="2"/>
      <c r="N38" s="2"/>
      <c r="O38" s="2"/>
      <c r="P38" s="2"/>
      <c r="Q38" s="2"/>
      <c r="R38" s="2"/>
      <c r="S38" s="2"/>
      <c r="T38" s="2"/>
      <c r="U38" s="2"/>
      <c r="V38" s="2"/>
      <c r="W38" s="3"/>
    </row>
    <row r="39" ht="15.75" customHeight="1">
      <c r="A39" s="337"/>
      <c r="B39" s="2"/>
      <c r="C39" s="2"/>
      <c r="D39" s="2"/>
      <c r="E39" s="2"/>
      <c r="F39" s="2"/>
      <c r="G39" s="2"/>
      <c r="H39" s="2"/>
      <c r="I39" s="2"/>
      <c r="J39" s="2"/>
      <c r="K39" s="2"/>
      <c r="L39" s="2"/>
      <c r="M39" s="2"/>
      <c r="N39" s="2"/>
      <c r="O39" s="2"/>
      <c r="P39" s="2"/>
      <c r="Q39" s="2"/>
      <c r="R39" s="2"/>
      <c r="S39" s="2"/>
      <c r="T39" s="2"/>
      <c r="U39" s="2"/>
      <c r="V39" s="2"/>
      <c r="W39" s="3"/>
    </row>
    <row r="40" ht="15.75" customHeight="1">
      <c r="A40" s="338" t="s">
        <v>313</v>
      </c>
      <c r="B40" s="2"/>
      <c r="C40" s="2"/>
      <c r="D40" s="2"/>
      <c r="E40" s="2"/>
      <c r="F40" s="2"/>
      <c r="G40" s="2"/>
      <c r="H40" s="2"/>
      <c r="I40" s="2"/>
      <c r="J40" s="2"/>
      <c r="K40" s="2"/>
      <c r="L40" s="2"/>
      <c r="M40" s="2"/>
      <c r="N40" s="2"/>
      <c r="O40" s="2"/>
      <c r="P40" s="2"/>
      <c r="Q40" s="2"/>
      <c r="R40" s="2"/>
      <c r="S40" s="2"/>
      <c r="T40" s="2"/>
      <c r="U40" s="2"/>
      <c r="V40" s="2"/>
      <c r="W40" s="3"/>
    </row>
    <row r="41" ht="15.75" customHeight="1">
      <c r="A41" s="339"/>
      <c r="B41" s="2"/>
      <c r="C41" s="2"/>
      <c r="D41" s="2"/>
      <c r="E41" s="2"/>
      <c r="F41" s="2"/>
      <c r="G41" s="2"/>
      <c r="H41" s="2"/>
      <c r="I41" s="2"/>
      <c r="J41" s="2"/>
      <c r="K41" s="2"/>
      <c r="L41" s="2"/>
      <c r="M41" s="2"/>
      <c r="N41" s="2"/>
      <c r="O41" s="2"/>
      <c r="P41" s="2"/>
      <c r="Q41" s="2"/>
      <c r="R41" s="2"/>
      <c r="S41" s="2"/>
      <c r="T41" s="2"/>
      <c r="U41" s="2"/>
      <c r="V41" s="2"/>
      <c r="W41" s="3"/>
    </row>
    <row r="42" ht="15.75" customHeight="1">
      <c r="A42" s="339"/>
      <c r="B42" s="2"/>
      <c r="C42" s="2"/>
      <c r="D42" s="2"/>
      <c r="E42" s="2"/>
      <c r="F42" s="2"/>
      <c r="G42" s="2"/>
      <c r="H42" s="2"/>
      <c r="I42" s="2"/>
      <c r="J42" s="2"/>
      <c r="K42" s="2"/>
      <c r="L42" s="2"/>
      <c r="M42" s="2"/>
      <c r="N42" s="2"/>
      <c r="O42" s="2"/>
      <c r="P42" s="2"/>
      <c r="Q42" s="2"/>
      <c r="R42" s="2"/>
      <c r="S42" s="2"/>
      <c r="T42" s="2"/>
      <c r="U42" s="2"/>
      <c r="V42" s="2"/>
      <c r="W42" s="3"/>
    </row>
    <row r="43" ht="15.75" customHeight="1">
      <c r="A43" s="339"/>
      <c r="B43" s="2"/>
      <c r="C43" s="2"/>
      <c r="D43" s="2"/>
      <c r="E43" s="2"/>
      <c r="F43" s="2"/>
      <c r="G43" s="2"/>
      <c r="H43" s="2"/>
      <c r="I43" s="2"/>
      <c r="J43" s="2"/>
      <c r="K43" s="2"/>
      <c r="L43" s="2"/>
      <c r="M43" s="2"/>
      <c r="N43" s="2"/>
      <c r="O43" s="2"/>
      <c r="P43" s="2"/>
      <c r="Q43" s="2"/>
      <c r="R43" s="2"/>
      <c r="S43" s="2"/>
      <c r="T43" s="2"/>
      <c r="U43" s="2"/>
      <c r="V43" s="2"/>
      <c r="W43" s="3"/>
    </row>
    <row r="44" ht="15.75" customHeight="1">
      <c r="A44" s="339"/>
      <c r="B44" s="2"/>
      <c r="C44" s="2"/>
      <c r="D44" s="2"/>
      <c r="E44" s="2"/>
      <c r="F44" s="2"/>
      <c r="G44" s="2"/>
      <c r="H44" s="2"/>
      <c r="I44" s="2"/>
      <c r="J44" s="2"/>
      <c r="K44" s="2"/>
      <c r="L44" s="2"/>
      <c r="M44" s="2"/>
      <c r="N44" s="2"/>
      <c r="O44" s="2"/>
      <c r="P44" s="2"/>
      <c r="Q44" s="2"/>
      <c r="R44" s="2"/>
      <c r="S44" s="2"/>
      <c r="T44" s="2"/>
      <c r="U44" s="2"/>
      <c r="V44" s="2"/>
      <c r="W44" s="3"/>
    </row>
    <row r="45" ht="15.75" customHeight="1">
      <c r="A45" s="340" t="s">
        <v>314</v>
      </c>
      <c r="B45" s="2"/>
      <c r="C45" s="2"/>
      <c r="D45" s="2"/>
      <c r="E45" s="2"/>
      <c r="F45" s="2"/>
      <c r="G45" s="2"/>
      <c r="H45" s="2"/>
      <c r="I45" s="2"/>
      <c r="J45" s="2"/>
      <c r="K45" s="2"/>
      <c r="L45" s="2"/>
      <c r="M45" s="2"/>
      <c r="N45" s="2"/>
      <c r="O45" s="2"/>
      <c r="P45" s="2"/>
      <c r="Q45" s="2"/>
      <c r="R45" s="2"/>
      <c r="S45" s="2"/>
      <c r="T45" s="2"/>
      <c r="U45" s="2"/>
      <c r="V45" s="2"/>
      <c r="W45" s="3"/>
    </row>
    <row r="46" ht="68.25" customHeight="1">
      <c r="A46" s="341" t="s">
        <v>48</v>
      </c>
      <c r="E46" s="342"/>
      <c r="F46" s="343"/>
      <c r="G46" s="344"/>
      <c r="H46" s="345"/>
    </row>
    <row r="47" ht="15.75" customHeight="1">
      <c r="A47" s="346"/>
      <c r="B47" s="347"/>
      <c r="C47" s="348"/>
      <c r="D47" s="349"/>
      <c r="E47" s="349"/>
      <c r="F47" s="350"/>
      <c r="G47" s="351"/>
      <c r="H47" s="352"/>
    </row>
    <row r="48" ht="54.0" customHeight="1">
      <c r="A48" s="353" t="s">
        <v>315</v>
      </c>
      <c r="B48" s="354"/>
      <c r="C48" s="354"/>
      <c r="D48" s="354"/>
      <c r="E48" s="355"/>
      <c r="F48" s="356"/>
      <c r="G48" s="103"/>
      <c r="H48" s="357"/>
    </row>
    <row r="49" ht="15.75" customHeight="1">
      <c r="A49" s="103"/>
      <c r="B49" s="100"/>
      <c r="C49" s="358"/>
      <c r="D49" s="359"/>
      <c r="E49" s="110"/>
      <c r="F49" s="103"/>
      <c r="G49" s="360"/>
      <c r="H49" s="110"/>
    </row>
    <row r="50" ht="15.75" customHeight="1">
      <c r="A50" s="103"/>
      <c r="B50" s="103"/>
      <c r="C50" s="361"/>
      <c r="D50" s="361"/>
      <c r="E50" s="361"/>
      <c r="F50" s="362"/>
      <c r="G50" s="103"/>
      <c r="H50" s="357"/>
    </row>
    <row r="51" ht="27.75" customHeight="1">
      <c r="A51" s="103"/>
      <c r="B51" s="103"/>
      <c r="C51" s="361"/>
      <c r="D51" s="361"/>
      <c r="E51" s="361"/>
      <c r="F51" s="362"/>
      <c r="G51" s="103"/>
      <c r="H51" s="357"/>
    </row>
    <row r="52" ht="25.5" customHeight="1">
      <c r="A52" s="103"/>
      <c r="B52" s="363"/>
      <c r="C52" s="364"/>
      <c r="D52" s="364"/>
      <c r="E52" s="110"/>
      <c r="F52" s="110"/>
      <c r="G52" s="110"/>
      <c r="H52" s="110"/>
    </row>
    <row r="53" ht="15.75" customHeight="1">
      <c r="A53" s="365"/>
      <c r="B53" s="365"/>
      <c r="C53" s="366"/>
      <c r="D53" s="366"/>
      <c r="E53" s="366"/>
      <c r="F53" s="367"/>
      <c r="G53" s="368"/>
      <c r="H53" s="369"/>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3">
    <mergeCell ref="A1:V1"/>
    <mergeCell ref="A2:B2"/>
    <mergeCell ref="D2:W2"/>
    <mergeCell ref="D3:W3"/>
    <mergeCell ref="D4:W4"/>
    <mergeCell ref="A5:W5"/>
    <mergeCell ref="A6:W6"/>
    <mergeCell ref="A3:B3"/>
    <mergeCell ref="A30:E30"/>
    <mergeCell ref="A31:H31"/>
    <mergeCell ref="I31:O31"/>
    <mergeCell ref="P31:W31"/>
    <mergeCell ref="A32:E32"/>
    <mergeCell ref="A33:E33"/>
    <mergeCell ref="A34:F34"/>
    <mergeCell ref="G34:V34"/>
    <mergeCell ref="A35:B35"/>
    <mergeCell ref="D35:W35"/>
    <mergeCell ref="A36:W36"/>
    <mergeCell ref="A37:W37"/>
    <mergeCell ref="A38:W38"/>
    <mergeCell ref="A46:D46"/>
    <mergeCell ref="A48:D48"/>
    <mergeCell ref="D49:E49"/>
    <mergeCell ref="G49:H49"/>
    <mergeCell ref="D52:H52"/>
    <mergeCell ref="A39:W39"/>
    <mergeCell ref="A40:W40"/>
    <mergeCell ref="A41:W41"/>
    <mergeCell ref="A42:W42"/>
    <mergeCell ref="A43:W43"/>
    <mergeCell ref="A44:W44"/>
    <mergeCell ref="A45:W45"/>
  </mergeCells>
  <printOptions/>
  <pageMargins bottom="0.75" footer="0.0" header="0.0" left="0.7" right="0.7" top="0.75"/>
  <pageSetup scale="45"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5.88"/>
    <col customWidth="1" min="2" max="2" width="35.63"/>
    <col customWidth="1" min="3" max="3" width="23.38"/>
    <col customWidth="1" min="4" max="4" width="23.13"/>
    <col customWidth="1" min="5" max="5" width="19.38"/>
    <col customWidth="1" min="6" max="6" width="23.38"/>
    <col customWidth="1" min="7" max="7" width="21.38"/>
    <col customWidth="1" min="8" max="8" width="17.75"/>
    <col customWidth="1" min="9" max="9" width="19.25"/>
    <col customWidth="1" min="10" max="10" width="18.63"/>
    <col customWidth="1" min="11" max="13" width="14.13"/>
    <col customWidth="1" min="14" max="14" width="20.88"/>
    <col customWidth="1" min="15" max="15" width="14.88"/>
    <col customWidth="1" min="16" max="16" width="27.38"/>
  </cols>
  <sheetData>
    <row r="1" ht="15.75" customHeight="1">
      <c r="A1" s="370"/>
      <c r="B1" s="371"/>
      <c r="C1" s="371"/>
      <c r="D1" s="371"/>
      <c r="E1" s="371"/>
      <c r="F1" s="372"/>
      <c r="G1" s="372"/>
      <c r="H1" s="372"/>
      <c r="I1" s="372"/>
      <c r="J1" s="372"/>
      <c r="K1" s="372"/>
      <c r="L1" s="372"/>
      <c r="M1" s="372"/>
      <c r="N1" s="372"/>
      <c r="O1" s="372"/>
      <c r="P1" s="372"/>
    </row>
    <row r="2" ht="15.75" customHeight="1">
      <c r="A2" s="370"/>
      <c r="B2" s="373"/>
      <c r="C2" s="373"/>
      <c r="D2" s="371"/>
      <c r="E2" s="371"/>
      <c r="F2" s="372"/>
      <c r="G2" s="372"/>
      <c r="H2" s="372"/>
      <c r="I2" s="372"/>
      <c r="J2" s="372"/>
      <c r="K2" s="372"/>
      <c r="L2" s="372"/>
      <c r="M2" s="372"/>
      <c r="N2" s="372"/>
      <c r="O2" s="372"/>
      <c r="P2" s="372"/>
    </row>
    <row r="3" ht="24.75" customHeight="1">
      <c r="A3" s="374"/>
      <c r="B3" s="375" t="s">
        <v>316</v>
      </c>
      <c r="C3" s="376" t="str">
        <f>Request!D11</f>
        <v>Q1 - FA-Т37 - ITB</v>
      </c>
      <c r="D3" s="377"/>
      <c r="E3" s="64"/>
      <c r="F3" s="372"/>
      <c r="G3" s="372"/>
      <c r="H3" s="372"/>
      <c r="I3" s="372"/>
      <c r="J3" s="372"/>
      <c r="K3" s="372"/>
      <c r="L3" s="372"/>
      <c r="M3" s="372"/>
      <c r="N3" s="372"/>
      <c r="O3" s="372"/>
      <c r="P3" s="372"/>
    </row>
    <row r="4" ht="27.75" customHeight="1">
      <c r="A4" s="374"/>
      <c r="B4" s="375" t="s">
        <v>317</v>
      </c>
      <c r="C4" s="376" t="str">
        <f>Request!D14</f>
        <v>Ukraine</v>
      </c>
      <c r="F4" s="372"/>
      <c r="G4" s="372"/>
      <c r="H4" s="372"/>
      <c r="I4" s="372"/>
      <c r="J4" s="372"/>
      <c r="K4" s="372"/>
      <c r="L4" s="372"/>
      <c r="M4" s="372"/>
      <c r="N4" s="372"/>
      <c r="O4" s="372"/>
      <c r="P4" s="372"/>
    </row>
    <row r="5">
      <c r="A5" s="374"/>
      <c r="B5" s="375" t="s">
        <v>318</v>
      </c>
      <c r="C5" s="376" t="str">
        <f>Request!D8</f>
        <v>FOR THE PURCHASE of goods for a coffee break during small events (information sessions, group consultations, lectures, focus groups, etc.).</v>
      </c>
      <c r="F5" s="372"/>
      <c r="G5" s="372"/>
      <c r="H5" s="372"/>
      <c r="I5" s="372"/>
      <c r="J5" s="372"/>
      <c r="K5" s="372"/>
      <c r="L5" s="372"/>
      <c r="M5" s="372"/>
      <c r="N5" s="372"/>
      <c r="O5" s="372"/>
      <c r="P5" s="372"/>
    </row>
    <row r="6" ht="15.75" customHeight="1">
      <c r="A6" s="378"/>
      <c r="B6" s="379"/>
      <c r="C6" s="380"/>
      <c r="D6" s="371"/>
      <c r="E6" s="371"/>
      <c r="F6" s="372"/>
      <c r="G6" s="372"/>
      <c r="H6" s="372"/>
      <c r="I6" s="372"/>
      <c r="J6" s="372"/>
      <c r="K6" s="372"/>
      <c r="L6" s="372"/>
      <c r="M6" s="372"/>
      <c r="N6" s="372"/>
      <c r="O6" s="372"/>
      <c r="P6" s="372"/>
    </row>
    <row r="7" ht="15.75" customHeight="1">
      <c r="A7" s="381"/>
      <c r="B7" s="382" t="s">
        <v>319</v>
      </c>
      <c r="C7" s="371"/>
      <c r="D7" s="371"/>
      <c r="E7" s="371"/>
      <c r="F7" s="372"/>
      <c r="G7" s="372"/>
      <c r="H7" s="372"/>
      <c r="I7" s="372"/>
      <c r="J7" s="372"/>
      <c r="K7" s="372"/>
      <c r="L7" s="372"/>
      <c r="M7" s="372"/>
      <c r="N7" s="372"/>
      <c r="O7" s="372"/>
      <c r="P7" s="372"/>
    </row>
    <row r="8" ht="15.75" customHeight="1">
      <c r="A8" s="381"/>
      <c r="B8" s="382" t="s">
        <v>320</v>
      </c>
      <c r="C8" s="371"/>
      <c r="D8" s="371"/>
      <c r="E8" s="371"/>
      <c r="F8" s="372"/>
      <c r="G8" s="372"/>
      <c r="H8" s="372"/>
      <c r="I8" s="372"/>
      <c r="J8" s="372"/>
      <c r="K8" s="372"/>
      <c r="L8" s="372"/>
      <c r="M8" s="372"/>
      <c r="N8" s="372"/>
      <c r="O8" s="372"/>
      <c r="P8" s="372"/>
    </row>
    <row r="9" ht="15.75" customHeight="1">
      <c r="A9" s="381"/>
      <c r="B9" s="382" t="s">
        <v>321</v>
      </c>
      <c r="C9" s="371"/>
      <c r="D9" s="371"/>
      <c r="E9" s="371"/>
      <c r="F9" s="372"/>
      <c r="G9" s="372"/>
      <c r="H9" s="372"/>
      <c r="I9" s="372"/>
      <c r="J9" s="372"/>
      <c r="K9" s="372"/>
      <c r="L9" s="372"/>
      <c r="M9" s="372"/>
      <c r="N9" s="372"/>
      <c r="O9" s="372"/>
      <c r="P9" s="372"/>
    </row>
    <row r="10" ht="15.75" customHeight="1">
      <c r="A10" s="381"/>
      <c r="B10" s="382" t="s">
        <v>322</v>
      </c>
      <c r="C10" s="371"/>
      <c r="D10" s="371"/>
      <c r="E10" s="371"/>
      <c r="F10" s="372"/>
      <c r="G10" s="372"/>
      <c r="H10" s="372"/>
      <c r="I10" s="372"/>
      <c r="J10" s="372"/>
      <c r="K10" s="372"/>
      <c r="L10" s="372"/>
      <c r="M10" s="372"/>
      <c r="N10" s="372"/>
      <c r="O10" s="372"/>
      <c r="P10" s="372"/>
    </row>
    <row r="11" ht="15.75" customHeight="1">
      <c r="A11" s="381"/>
      <c r="B11" s="382" t="s">
        <v>323</v>
      </c>
      <c r="C11" s="371"/>
      <c r="D11" s="371"/>
      <c r="E11" s="371"/>
      <c r="F11" s="372"/>
      <c r="G11" s="372"/>
      <c r="H11" s="372"/>
      <c r="I11" s="372"/>
      <c r="J11" s="372"/>
      <c r="K11" s="372"/>
      <c r="L11" s="372"/>
      <c r="M11" s="372"/>
      <c r="N11" s="372"/>
      <c r="O11" s="372"/>
      <c r="P11" s="372"/>
    </row>
    <row r="12" ht="15.75" customHeight="1">
      <c r="A12" s="381"/>
      <c r="B12" s="382"/>
      <c r="C12" s="371"/>
      <c r="D12" s="371"/>
      <c r="E12" s="371"/>
      <c r="F12" s="372"/>
      <c r="G12" s="372"/>
      <c r="H12" s="372"/>
      <c r="I12" s="372"/>
      <c r="J12" s="372"/>
      <c r="K12" s="372"/>
      <c r="L12" s="372"/>
      <c r="M12" s="372"/>
      <c r="N12" s="372"/>
      <c r="O12" s="372"/>
      <c r="P12" s="372"/>
    </row>
    <row r="13" ht="15.75" customHeight="1">
      <c r="A13" s="381"/>
      <c r="B13" s="382" t="s">
        <v>324</v>
      </c>
      <c r="C13" s="371"/>
      <c r="D13" s="371"/>
      <c r="E13" s="371"/>
      <c r="F13" s="372"/>
      <c r="G13" s="372"/>
      <c r="H13" s="372"/>
      <c r="I13" s="372"/>
      <c r="J13" s="372"/>
      <c r="K13" s="372"/>
      <c r="L13" s="372"/>
      <c r="M13" s="372"/>
      <c r="N13" s="372"/>
      <c r="O13" s="372"/>
      <c r="P13" s="372"/>
    </row>
    <row r="14" ht="30.0" customHeight="1">
      <c r="A14" s="378"/>
      <c r="B14" s="383" t="s">
        <v>325</v>
      </c>
      <c r="C14" s="371"/>
      <c r="D14" s="371"/>
      <c r="E14" s="371"/>
      <c r="F14" s="372"/>
      <c r="G14" s="372"/>
      <c r="H14" s="372"/>
      <c r="I14" s="372"/>
      <c r="J14" s="372"/>
      <c r="K14" s="372"/>
      <c r="L14" s="372"/>
      <c r="M14" s="372"/>
      <c r="N14" s="372"/>
      <c r="O14" s="372"/>
      <c r="P14" s="372"/>
    </row>
    <row r="15" ht="30.75" customHeight="1">
      <c r="A15" s="384"/>
      <c r="B15" s="385"/>
      <c r="C15" s="386" t="s">
        <v>326</v>
      </c>
      <c r="D15" s="386" t="s">
        <v>327</v>
      </c>
      <c r="E15" s="386" t="s">
        <v>328</v>
      </c>
      <c r="F15" s="372"/>
      <c r="G15" s="372"/>
      <c r="H15" s="372"/>
      <c r="I15" s="372"/>
      <c r="J15" s="372"/>
      <c r="K15" s="372"/>
      <c r="L15" s="372"/>
      <c r="M15" s="372"/>
      <c r="N15" s="372"/>
      <c r="O15" s="372"/>
      <c r="P15" s="372"/>
    </row>
    <row r="16" ht="23.25" customHeight="1">
      <c r="A16" s="384"/>
      <c r="B16" s="385" t="s">
        <v>329</v>
      </c>
      <c r="C16" s="387">
        <f>Request!B3</f>
        <v>45747</v>
      </c>
      <c r="D16" s="388"/>
      <c r="E16" s="388"/>
      <c r="F16" s="372"/>
      <c r="G16" s="372"/>
      <c r="H16" s="372"/>
      <c r="I16" s="372"/>
      <c r="J16" s="372"/>
      <c r="K16" s="372"/>
      <c r="L16" s="372"/>
      <c r="M16" s="372"/>
      <c r="N16" s="372"/>
      <c r="O16" s="372"/>
      <c r="P16" s="372"/>
    </row>
    <row r="17" ht="28.5" customHeight="1">
      <c r="A17" s="384"/>
      <c r="B17" s="385" t="s">
        <v>330</v>
      </c>
      <c r="C17" s="387">
        <f>Request!D9</f>
        <v>45761</v>
      </c>
      <c r="D17" s="389">
        <f>Request!D10</f>
        <v>0.5</v>
      </c>
      <c r="E17" s="388"/>
      <c r="F17" s="372"/>
      <c r="G17" s="372"/>
      <c r="H17" s="372"/>
      <c r="I17" s="372"/>
      <c r="J17" s="372"/>
      <c r="K17" s="372"/>
      <c r="L17" s="372"/>
      <c r="M17" s="372"/>
      <c r="N17" s="372"/>
      <c r="O17" s="372"/>
      <c r="P17" s="372"/>
    </row>
    <row r="18" ht="29.25" customHeight="1">
      <c r="A18" s="384"/>
      <c r="B18" s="385" t="s">
        <v>331</v>
      </c>
      <c r="C18" s="387">
        <f>C17+1</f>
        <v>45762</v>
      </c>
      <c r="D18" s="389">
        <v>0.4583333333333333</v>
      </c>
      <c r="E18" s="390" t="s">
        <v>332</v>
      </c>
      <c r="F18" s="372"/>
      <c r="G18" s="372"/>
      <c r="H18" s="372"/>
      <c r="I18" s="372"/>
      <c r="J18" s="372"/>
      <c r="K18" s="372"/>
      <c r="L18" s="372"/>
      <c r="M18" s="372"/>
      <c r="N18" s="372"/>
      <c r="O18" s="372"/>
      <c r="P18" s="372"/>
    </row>
    <row r="19" ht="15.75" customHeight="1">
      <c r="A19" s="378"/>
      <c r="B19" s="391"/>
      <c r="C19" s="380"/>
      <c r="D19" s="380"/>
      <c r="E19" s="380"/>
      <c r="F19" s="372"/>
      <c r="G19" s="372"/>
      <c r="H19" s="372"/>
      <c r="I19" s="372"/>
      <c r="J19" s="372"/>
      <c r="K19" s="372"/>
      <c r="L19" s="372"/>
      <c r="M19" s="372"/>
      <c r="N19" s="372"/>
      <c r="O19" s="372"/>
      <c r="P19" s="372"/>
    </row>
    <row r="20" ht="15.75" customHeight="1">
      <c r="A20" s="378"/>
      <c r="B20" s="392"/>
      <c r="C20" s="393"/>
      <c r="D20" s="380"/>
      <c r="E20" s="380"/>
      <c r="F20" s="372"/>
      <c r="G20" s="372"/>
      <c r="H20" s="372"/>
      <c r="I20" s="372"/>
      <c r="J20" s="372"/>
      <c r="K20" s="372"/>
      <c r="L20" s="372"/>
      <c r="M20" s="372"/>
      <c r="N20" s="372"/>
      <c r="O20" s="372"/>
      <c r="P20" s="372"/>
    </row>
    <row r="21" ht="30.0" customHeight="1">
      <c r="A21" s="378"/>
      <c r="B21" s="394" t="s">
        <v>333</v>
      </c>
      <c r="C21" s="373"/>
      <c r="D21" s="371"/>
      <c r="E21" s="371"/>
      <c r="F21" s="372"/>
      <c r="G21" s="372"/>
      <c r="H21" s="372"/>
      <c r="I21" s="372"/>
      <c r="J21" s="372"/>
      <c r="K21" s="372"/>
      <c r="L21" s="372"/>
      <c r="M21" s="372"/>
      <c r="N21" s="372"/>
      <c r="O21" s="372"/>
      <c r="P21" s="372"/>
    </row>
    <row r="22" ht="30.75" customHeight="1">
      <c r="A22" s="384"/>
      <c r="B22" s="386" t="s">
        <v>334</v>
      </c>
      <c r="C22" s="386" t="s">
        <v>335</v>
      </c>
      <c r="D22" s="395"/>
      <c r="E22" s="371"/>
      <c r="F22" s="372"/>
      <c r="G22" s="372"/>
      <c r="H22" s="372"/>
      <c r="I22" s="372"/>
      <c r="J22" s="372"/>
      <c r="K22" s="372"/>
      <c r="L22" s="372"/>
      <c r="M22" s="372"/>
      <c r="N22" s="372"/>
      <c r="O22" s="372"/>
      <c r="P22" s="372"/>
    </row>
    <row r="23" ht="40.5" customHeight="1">
      <c r="A23" s="396"/>
      <c r="B23" s="397" t="s">
        <v>336</v>
      </c>
      <c r="C23" s="397" t="s">
        <v>337</v>
      </c>
      <c r="D23" s="395"/>
      <c r="E23" s="371"/>
      <c r="F23" s="372"/>
      <c r="G23" s="372"/>
      <c r="H23" s="372"/>
      <c r="I23" s="372"/>
      <c r="J23" s="372"/>
      <c r="K23" s="372"/>
      <c r="L23" s="372"/>
      <c r="M23" s="372"/>
      <c r="N23" s="372"/>
      <c r="O23" s="372"/>
      <c r="P23" s="372"/>
    </row>
    <row r="24" ht="40.5" customHeight="1">
      <c r="A24" s="396"/>
      <c r="B24" s="397" t="s">
        <v>338</v>
      </c>
      <c r="C24" s="397" t="s">
        <v>339</v>
      </c>
      <c r="D24" s="395"/>
      <c r="E24" s="371"/>
      <c r="F24" s="372"/>
      <c r="G24" s="372"/>
      <c r="H24" s="372"/>
      <c r="I24" s="372"/>
      <c r="J24" s="372"/>
      <c r="K24" s="372"/>
      <c r="L24" s="372"/>
      <c r="M24" s="372"/>
      <c r="N24" s="372"/>
      <c r="O24" s="372"/>
      <c r="P24" s="372"/>
    </row>
    <row r="25" ht="40.5" customHeight="1">
      <c r="A25" s="396"/>
      <c r="B25" s="397" t="s">
        <v>340</v>
      </c>
      <c r="C25" s="397" t="s">
        <v>341</v>
      </c>
      <c r="D25" s="395"/>
      <c r="E25" s="371"/>
      <c r="F25" s="372"/>
      <c r="G25" s="372"/>
      <c r="H25" s="372"/>
      <c r="I25" s="372"/>
      <c r="J25" s="372"/>
      <c r="K25" s="372"/>
      <c r="L25" s="372"/>
      <c r="M25" s="372"/>
      <c r="N25" s="372"/>
      <c r="O25" s="372"/>
      <c r="P25" s="372"/>
    </row>
    <row r="26" ht="15.75" customHeight="1">
      <c r="A26" s="378"/>
      <c r="B26" s="391"/>
      <c r="C26" s="380"/>
      <c r="D26" s="371"/>
      <c r="E26" s="371"/>
      <c r="F26" s="372"/>
      <c r="G26" s="372"/>
      <c r="H26" s="372"/>
      <c r="I26" s="372"/>
      <c r="J26" s="372"/>
      <c r="K26" s="372"/>
      <c r="L26" s="372"/>
      <c r="M26" s="372"/>
      <c r="N26" s="372"/>
      <c r="O26" s="372"/>
      <c r="P26" s="372"/>
    </row>
    <row r="27" ht="15.75" customHeight="1">
      <c r="A27" s="378"/>
      <c r="B27" s="391"/>
      <c r="C27" s="380"/>
      <c r="D27" s="371"/>
      <c r="E27" s="371"/>
      <c r="F27" s="372"/>
      <c r="G27" s="372"/>
      <c r="H27" s="372"/>
      <c r="I27" s="372"/>
      <c r="J27" s="372"/>
      <c r="K27" s="372"/>
      <c r="L27" s="372"/>
      <c r="M27" s="372"/>
      <c r="N27" s="372"/>
      <c r="O27" s="372"/>
      <c r="P27" s="372"/>
    </row>
    <row r="28" ht="34.5" customHeight="1">
      <c r="A28" s="378"/>
      <c r="B28" s="383" t="s">
        <v>342</v>
      </c>
      <c r="C28" s="371"/>
      <c r="D28" s="371"/>
      <c r="E28" s="371"/>
      <c r="F28" s="372"/>
      <c r="G28" s="372"/>
      <c r="H28" s="372"/>
      <c r="I28" s="372"/>
      <c r="J28" s="372"/>
      <c r="K28" s="372"/>
      <c r="L28" s="372"/>
      <c r="M28" s="372"/>
      <c r="N28" s="372"/>
      <c r="O28" s="372"/>
      <c r="P28" s="372"/>
    </row>
    <row r="29" ht="15.75" customHeight="1">
      <c r="A29" s="396"/>
      <c r="B29" s="385" t="s">
        <v>343</v>
      </c>
      <c r="C29" s="397" t="s">
        <v>344</v>
      </c>
      <c r="D29" s="395"/>
      <c r="E29" s="398"/>
      <c r="F29" s="371"/>
      <c r="G29" s="372"/>
      <c r="H29" s="372"/>
      <c r="I29" s="372"/>
      <c r="J29" s="372"/>
      <c r="K29" s="372"/>
      <c r="L29" s="372"/>
      <c r="M29" s="372"/>
      <c r="N29" s="372"/>
      <c r="O29" s="372"/>
      <c r="P29" s="372"/>
    </row>
    <row r="30" ht="42.0" customHeight="1">
      <c r="A30" s="396"/>
      <c r="B30" s="385" t="s">
        <v>345</v>
      </c>
      <c r="C30" s="397" t="s">
        <v>346</v>
      </c>
      <c r="D30" s="395"/>
      <c r="E30" s="371"/>
      <c r="F30" s="372"/>
      <c r="G30" s="372"/>
      <c r="H30" s="372"/>
      <c r="I30" s="372"/>
      <c r="J30" s="372"/>
      <c r="K30" s="372"/>
      <c r="L30" s="372"/>
      <c r="M30" s="372"/>
      <c r="N30" s="372"/>
      <c r="O30" s="372"/>
      <c r="P30" s="372"/>
    </row>
    <row r="31" ht="15.75" customHeight="1">
      <c r="A31" s="396"/>
      <c r="B31" s="385" t="s">
        <v>347</v>
      </c>
      <c r="C31" s="397">
        <v>3.0</v>
      </c>
      <c r="D31" s="395"/>
      <c r="E31" s="371"/>
      <c r="F31" s="372"/>
      <c r="G31" s="372"/>
      <c r="H31" s="372"/>
      <c r="I31" s="372"/>
      <c r="J31" s="372"/>
      <c r="K31" s="372"/>
      <c r="L31" s="372"/>
      <c r="M31" s="372"/>
      <c r="N31" s="372"/>
      <c r="O31" s="372"/>
      <c r="P31" s="372"/>
    </row>
    <row r="32" ht="36.0" customHeight="1">
      <c r="A32" s="396"/>
      <c r="B32" s="385" t="s">
        <v>348</v>
      </c>
      <c r="C32" s="397">
        <v>0.0</v>
      </c>
      <c r="D32" s="395"/>
      <c r="E32" s="371"/>
      <c r="F32" s="372"/>
      <c r="G32" s="372"/>
      <c r="H32" s="372"/>
      <c r="I32" s="372"/>
      <c r="J32" s="372"/>
      <c r="K32" s="372"/>
      <c r="L32" s="372"/>
      <c r="M32" s="372"/>
      <c r="N32" s="372"/>
      <c r="O32" s="372"/>
      <c r="P32" s="372"/>
    </row>
    <row r="33" ht="15.75" customHeight="1">
      <c r="A33" s="378"/>
      <c r="B33" s="391"/>
      <c r="C33" s="380"/>
      <c r="D33" s="371"/>
      <c r="E33" s="371"/>
      <c r="F33" s="372"/>
      <c r="G33" s="372"/>
      <c r="H33" s="372"/>
      <c r="I33" s="372"/>
      <c r="J33" s="372"/>
      <c r="K33" s="372"/>
      <c r="L33" s="372"/>
      <c r="M33" s="372"/>
      <c r="N33" s="372"/>
      <c r="O33" s="372"/>
      <c r="P33" s="372"/>
    </row>
    <row r="34" ht="15.75" customHeight="1">
      <c r="A34" s="399"/>
      <c r="B34" s="400" t="s">
        <v>349</v>
      </c>
      <c r="C34" s="371"/>
      <c r="D34" s="371"/>
      <c r="E34" s="371"/>
      <c r="F34" s="372"/>
      <c r="G34" s="372"/>
      <c r="H34" s="372"/>
      <c r="I34" s="372"/>
      <c r="J34" s="372"/>
      <c r="K34" s="372"/>
      <c r="L34" s="372"/>
      <c r="M34" s="372"/>
      <c r="N34" s="372"/>
      <c r="O34" s="372"/>
      <c r="P34" s="372"/>
    </row>
    <row r="35" ht="15.75" customHeight="1">
      <c r="A35" s="381"/>
      <c r="B35" s="401" t="s">
        <v>350</v>
      </c>
      <c r="C35" s="371"/>
      <c r="D35" s="371"/>
      <c r="E35" s="371"/>
      <c r="F35" s="372"/>
      <c r="G35" s="372"/>
      <c r="H35" s="372"/>
      <c r="I35" s="372"/>
      <c r="J35" s="372"/>
      <c r="K35" s="372"/>
      <c r="L35" s="372"/>
      <c r="M35" s="372"/>
      <c r="N35" s="372"/>
      <c r="O35" s="372"/>
      <c r="P35" s="372"/>
    </row>
    <row r="36" ht="15.75" customHeight="1">
      <c r="A36" s="402"/>
      <c r="B36" s="403"/>
      <c r="C36" s="373"/>
      <c r="D36" s="373"/>
      <c r="E36" s="371"/>
      <c r="F36" s="372"/>
      <c r="G36" s="372"/>
      <c r="H36" s="372"/>
      <c r="I36" s="372"/>
      <c r="J36" s="372"/>
      <c r="K36" s="372"/>
      <c r="L36" s="372"/>
      <c r="M36" s="372"/>
      <c r="N36" s="372"/>
      <c r="O36" s="372"/>
      <c r="P36" s="372"/>
    </row>
    <row r="37" ht="25.5" customHeight="1">
      <c r="A37" s="386" t="s">
        <v>6</v>
      </c>
      <c r="B37" s="386" t="s">
        <v>351</v>
      </c>
      <c r="C37" s="386" t="s">
        <v>352</v>
      </c>
      <c r="D37" s="386" t="s">
        <v>353</v>
      </c>
      <c r="E37" s="395"/>
      <c r="F37" s="372"/>
      <c r="G37" s="372"/>
      <c r="H37" s="372"/>
      <c r="I37" s="372"/>
      <c r="J37" s="372"/>
      <c r="K37" s="372"/>
      <c r="L37" s="372"/>
      <c r="M37" s="372"/>
      <c r="N37" s="372"/>
      <c r="O37" s="372"/>
      <c r="P37" s="372"/>
    </row>
    <row r="38" ht="15.75" customHeight="1">
      <c r="A38" s="388">
        <v>1.0</v>
      </c>
      <c r="B38" s="390"/>
      <c r="C38" s="397"/>
      <c r="D38" s="397"/>
      <c r="E38" s="395"/>
      <c r="F38" s="372"/>
      <c r="G38" s="372"/>
      <c r="H38" s="372"/>
      <c r="I38" s="372"/>
      <c r="J38" s="372"/>
      <c r="K38" s="372"/>
      <c r="L38" s="372"/>
      <c r="M38" s="372"/>
      <c r="N38" s="372"/>
      <c r="O38" s="372"/>
      <c r="P38" s="372"/>
    </row>
    <row r="39" ht="15.75" customHeight="1">
      <c r="A39" s="388">
        <v>2.0</v>
      </c>
      <c r="B39" s="390"/>
      <c r="C39" s="397"/>
      <c r="D39" s="397"/>
      <c r="E39" s="395"/>
      <c r="F39" s="372"/>
      <c r="G39" s="372"/>
      <c r="H39" s="372"/>
      <c r="I39" s="372"/>
      <c r="J39" s="372"/>
      <c r="K39" s="372"/>
      <c r="L39" s="372"/>
      <c r="M39" s="372"/>
      <c r="N39" s="372"/>
      <c r="O39" s="372"/>
      <c r="P39" s="372"/>
    </row>
    <row r="40" ht="15.75" customHeight="1">
      <c r="A40" s="388">
        <v>3.0</v>
      </c>
      <c r="B40" s="390"/>
      <c r="C40" s="397"/>
      <c r="D40" s="397"/>
      <c r="E40" s="395"/>
      <c r="F40" s="372"/>
      <c r="G40" s="372"/>
      <c r="H40" s="372"/>
      <c r="I40" s="372"/>
      <c r="J40" s="372"/>
      <c r="K40" s="372"/>
      <c r="L40" s="372"/>
      <c r="M40" s="372"/>
      <c r="N40" s="372"/>
      <c r="O40" s="372"/>
      <c r="P40" s="372"/>
    </row>
    <row r="41" ht="15.75" customHeight="1">
      <c r="A41" s="388">
        <v>4.0</v>
      </c>
      <c r="B41" s="390"/>
      <c r="C41" s="397"/>
      <c r="D41" s="397"/>
      <c r="E41" s="395"/>
      <c r="F41" s="372"/>
      <c r="G41" s="372"/>
      <c r="H41" s="372"/>
      <c r="I41" s="372"/>
      <c r="J41" s="372"/>
      <c r="K41" s="372"/>
      <c r="L41" s="372"/>
      <c r="M41" s="372"/>
      <c r="N41" s="372"/>
      <c r="O41" s="372"/>
      <c r="P41" s="372"/>
    </row>
    <row r="42" ht="15.75" customHeight="1">
      <c r="A42" s="388">
        <v>5.0</v>
      </c>
      <c r="B42" s="390"/>
      <c r="C42" s="397"/>
      <c r="D42" s="397"/>
      <c r="E42" s="395"/>
      <c r="F42" s="372"/>
      <c r="G42" s="372"/>
      <c r="H42" s="372"/>
      <c r="I42" s="372"/>
      <c r="J42" s="372"/>
      <c r="K42" s="372"/>
      <c r="L42" s="372"/>
      <c r="M42" s="372"/>
      <c r="N42" s="372"/>
      <c r="O42" s="372"/>
      <c r="P42" s="372"/>
    </row>
    <row r="43" ht="15.75" customHeight="1">
      <c r="A43" s="388">
        <v>6.0</v>
      </c>
      <c r="B43" s="390"/>
      <c r="C43" s="397"/>
      <c r="D43" s="397"/>
      <c r="E43" s="395"/>
      <c r="F43" s="372"/>
      <c r="G43" s="372"/>
      <c r="H43" s="372"/>
      <c r="I43" s="372"/>
      <c r="J43" s="372"/>
      <c r="K43" s="372"/>
      <c r="L43" s="372"/>
      <c r="M43" s="372"/>
      <c r="N43" s="372"/>
      <c r="O43" s="372"/>
      <c r="P43" s="372"/>
    </row>
    <row r="44" ht="15.75" customHeight="1">
      <c r="A44" s="388">
        <v>7.0</v>
      </c>
      <c r="B44" s="390"/>
      <c r="C44" s="397"/>
      <c r="D44" s="397"/>
      <c r="E44" s="395"/>
      <c r="F44" s="372"/>
      <c r="G44" s="372"/>
      <c r="H44" s="372"/>
      <c r="I44" s="372"/>
      <c r="J44" s="372"/>
      <c r="K44" s="372"/>
      <c r="L44" s="372"/>
      <c r="M44" s="372"/>
      <c r="N44" s="372"/>
      <c r="O44" s="372"/>
      <c r="P44" s="372"/>
    </row>
    <row r="45" ht="15.75" customHeight="1">
      <c r="A45" s="404"/>
      <c r="B45" s="405"/>
      <c r="C45" s="380"/>
      <c r="D45" s="380"/>
      <c r="E45" s="371"/>
      <c r="F45" s="372"/>
      <c r="G45" s="372"/>
      <c r="H45" s="372"/>
      <c r="I45" s="372"/>
      <c r="J45" s="372"/>
      <c r="K45" s="372"/>
      <c r="L45" s="372"/>
      <c r="M45" s="372"/>
      <c r="N45" s="372"/>
      <c r="O45" s="372"/>
      <c r="P45" s="372"/>
    </row>
    <row r="46" ht="15.75" customHeight="1">
      <c r="A46" s="404"/>
      <c r="B46" s="405"/>
      <c r="C46" s="380"/>
      <c r="D46" s="380"/>
      <c r="E46" s="371"/>
      <c r="F46" s="372"/>
      <c r="G46" s="372"/>
      <c r="H46" s="372"/>
      <c r="I46" s="372"/>
      <c r="J46" s="372"/>
      <c r="K46" s="372"/>
      <c r="L46" s="372"/>
      <c r="M46" s="372"/>
      <c r="N46" s="372"/>
      <c r="O46" s="372"/>
      <c r="P46" s="372"/>
    </row>
    <row r="47" ht="15.75" customHeight="1">
      <c r="A47" s="378"/>
      <c r="B47" s="383" t="s">
        <v>354</v>
      </c>
      <c r="C47" s="371"/>
      <c r="D47" s="371"/>
      <c r="E47" s="371"/>
      <c r="F47" s="372"/>
      <c r="G47" s="372"/>
      <c r="H47" s="372"/>
      <c r="I47" s="372"/>
      <c r="J47" s="372"/>
      <c r="K47" s="372"/>
      <c r="L47" s="372"/>
      <c r="M47" s="372"/>
      <c r="N47" s="372"/>
      <c r="O47" s="372"/>
      <c r="P47" s="372"/>
    </row>
    <row r="48" ht="15.75" customHeight="1">
      <c r="A48" s="402"/>
      <c r="B48" s="406" t="s">
        <v>355</v>
      </c>
      <c r="C48" s="373"/>
      <c r="D48" s="373"/>
      <c r="E48" s="373"/>
      <c r="F48" s="372"/>
      <c r="G48" s="372"/>
      <c r="H48" s="372"/>
      <c r="I48" s="372"/>
      <c r="J48" s="372"/>
      <c r="K48" s="372"/>
      <c r="L48" s="372"/>
      <c r="M48" s="372"/>
      <c r="N48" s="372"/>
      <c r="O48" s="372"/>
      <c r="P48" s="372"/>
    </row>
    <row r="49" ht="15.75" customHeight="1">
      <c r="A49" s="386" t="s">
        <v>6</v>
      </c>
      <c r="B49" s="386" t="s">
        <v>352</v>
      </c>
      <c r="C49" s="386" t="s">
        <v>356</v>
      </c>
      <c r="D49" s="386" t="s">
        <v>357</v>
      </c>
      <c r="E49" s="386" t="s">
        <v>358</v>
      </c>
      <c r="F49" s="372"/>
      <c r="G49" s="372"/>
      <c r="H49" s="372"/>
      <c r="I49" s="372"/>
      <c r="J49" s="372"/>
      <c r="K49" s="372"/>
      <c r="L49" s="372"/>
      <c r="M49" s="372"/>
      <c r="N49" s="372"/>
      <c r="O49" s="372"/>
      <c r="P49" s="372"/>
    </row>
    <row r="50" ht="15.75" customHeight="1">
      <c r="A50" s="388">
        <v>1.0</v>
      </c>
      <c r="B50" s="407"/>
      <c r="C50" s="408"/>
      <c r="D50" s="397"/>
      <c r="E50" s="397"/>
      <c r="F50" s="372"/>
      <c r="G50" s="372"/>
      <c r="H50" s="372"/>
      <c r="I50" s="372"/>
      <c r="J50" s="372"/>
      <c r="K50" s="372"/>
      <c r="L50" s="372"/>
      <c r="M50" s="372"/>
      <c r="N50" s="372"/>
      <c r="O50" s="372"/>
      <c r="P50" s="372"/>
    </row>
    <row r="51" ht="15.75" customHeight="1">
      <c r="A51" s="388">
        <v>2.0</v>
      </c>
      <c r="B51" s="407"/>
      <c r="C51" s="408"/>
      <c r="D51" s="397"/>
      <c r="E51" s="397"/>
      <c r="F51" s="372"/>
      <c r="G51" s="372"/>
      <c r="H51" s="372"/>
      <c r="I51" s="372"/>
      <c r="J51" s="372"/>
      <c r="K51" s="372"/>
      <c r="L51" s="372"/>
      <c r="M51" s="372"/>
      <c r="N51" s="372"/>
      <c r="O51" s="372"/>
      <c r="P51" s="372"/>
    </row>
    <row r="52" ht="15.75" customHeight="1">
      <c r="A52" s="388">
        <v>3.0</v>
      </c>
      <c r="B52" s="407"/>
      <c r="C52" s="408"/>
      <c r="D52" s="397"/>
      <c r="E52" s="397"/>
      <c r="F52" s="372"/>
      <c r="G52" s="372"/>
      <c r="H52" s="372"/>
      <c r="I52" s="372"/>
      <c r="J52" s="372"/>
      <c r="K52" s="372"/>
      <c r="L52" s="372"/>
      <c r="M52" s="372"/>
      <c r="N52" s="372"/>
      <c r="O52" s="372"/>
      <c r="P52" s="372"/>
    </row>
    <row r="53" ht="15.75" customHeight="1">
      <c r="A53" s="388">
        <v>4.0</v>
      </c>
      <c r="B53" s="409"/>
      <c r="C53" s="408"/>
      <c r="D53" s="397"/>
      <c r="E53" s="397"/>
      <c r="F53" s="372"/>
      <c r="G53" s="372"/>
      <c r="H53" s="372"/>
      <c r="I53" s="372"/>
      <c r="J53" s="372"/>
      <c r="K53" s="372"/>
      <c r="L53" s="372"/>
      <c r="M53" s="372"/>
      <c r="N53" s="372"/>
      <c r="O53" s="372"/>
      <c r="P53" s="372"/>
    </row>
    <row r="54" ht="15.75" customHeight="1">
      <c r="A54" s="388">
        <v>5.0</v>
      </c>
      <c r="B54" s="410"/>
      <c r="C54" s="408"/>
      <c r="D54" s="397"/>
      <c r="E54" s="397"/>
      <c r="F54" s="372"/>
      <c r="G54" s="372"/>
      <c r="H54" s="372"/>
      <c r="I54" s="372"/>
      <c r="J54" s="372"/>
      <c r="K54" s="372"/>
      <c r="L54" s="372"/>
      <c r="M54" s="372"/>
      <c r="N54" s="372"/>
      <c r="O54" s="372"/>
      <c r="P54" s="372"/>
    </row>
    <row r="55" ht="15.75" customHeight="1">
      <c r="A55" s="388">
        <v>6.0</v>
      </c>
      <c r="B55" s="410"/>
      <c r="C55" s="408"/>
      <c r="D55" s="397"/>
      <c r="E55" s="397"/>
      <c r="F55" s="372"/>
      <c r="G55" s="372"/>
      <c r="H55" s="372"/>
      <c r="I55" s="372"/>
      <c r="J55" s="372"/>
      <c r="K55" s="372"/>
      <c r="L55" s="372"/>
      <c r="M55" s="372"/>
      <c r="N55" s="372"/>
      <c r="O55" s="372"/>
      <c r="P55" s="372"/>
    </row>
    <row r="56" ht="15.75" customHeight="1">
      <c r="A56" s="388">
        <v>7.0</v>
      </c>
      <c r="B56" s="410"/>
      <c r="C56" s="408"/>
      <c r="D56" s="397"/>
      <c r="E56" s="397"/>
      <c r="F56" s="372"/>
      <c r="G56" s="372"/>
      <c r="H56" s="372"/>
      <c r="I56" s="372"/>
      <c r="J56" s="372"/>
      <c r="K56" s="372"/>
      <c r="L56" s="372"/>
      <c r="M56" s="372"/>
      <c r="N56" s="372"/>
      <c r="O56" s="372"/>
      <c r="P56" s="372"/>
    </row>
    <row r="57" ht="15.75" customHeight="1">
      <c r="A57" s="404"/>
      <c r="B57" s="405"/>
      <c r="C57" s="380"/>
      <c r="D57" s="380"/>
      <c r="E57" s="380"/>
      <c r="F57" s="372"/>
      <c r="G57" s="372"/>
      <c r="H57" s="372"/>
      <c r="I57" s="372"/>
      <c r="J57" s="372"/>
      <c r="K57" s="372"/>
      <c r="L57" s="372"/>
      <c r="M57" s="372"/>
      <c r="N57" s="372"/>
      <c r="O57" s="372"/>
      <c r="P57" s="372"/>
    </row>
    <row r="58" ht="15.75" customHeight="1">
      <c r="A58" s="381"/>
      <c r="B58" s="401"/>
      <c r="C58" s="371"/>
      <c r="D58" s="371"/>
      <c r="E58" s="371"/>
      <c r="F58" s="372"/>
      <c r="G58" s="372"/>
      <c r="H58" s="372"/>
      <c r="I58" s="372"/>
      <c r="J58" s="372"/>
      <c r="K58" s="372"/>
      <c r="L58" s="372"/>
      <c r="M58" s="372"/>
      <c r="N58" s="372"/>
      <c r="O58" s="372"/>
      <c r="P58" s="372"/>
    </row>
    <row r="59" ht="15.75" customHeight="1">
      <c r="A59" s="378"/>
      <c r="B59" s="383" t="s">
        <v>359</v>
      </c>
      <c r="C59" s="371"/>
      <c r="D59" s="371"/>
      <c r="E59" s="371"/>
      <c r="F59" s="372"/>
      <c r="G59" s="372"/>
      <c r="H59" s="372"/>
      <c r="I59" s="372"/>
      <c r="J59" s="372"/>
      <c r="K59" s="372"/>
      <c r="L59" s="372"/>
      <c r="M59" s="372"/>
      <c r="N59" s="372"/>
      <c r="O59" s="372"/>
      <c r="P59" s="372"/>
    </row>
    <row r="60" ht="57.75" customHeight="1">
      <c r="A60" s="384"/>
      <c r="B60" s="411" t="s">
        <v>360</v>
      </c>
      <c r="C60" s="397" t="str">
        <f>B23</f>
        <v>Mariia Sydorkova</v>
      </c>
      <c r="D60" s="412"/>
      <c r="E60" s="411" t="s">
        <v>360</v>
      </c>
      <c r="F60" s="397" t="str">
        <f>B24</f>
        <v>Olga Podenezhko</v>
      </c>
      <c r="G60" s="412"/>
      <c r="H60" s="411" t="s">
        <v>360</v>
      </c>
      <c r="I60" s="397" t="str">
        <f>B25</f>
        <v>Ganna Leshchenko</v>
      </c>
      <c r="J60" s="412"/>
      <c r="K60" s="413"/>
      <c r="L60" s="413"/>
      <c r="M60" s="372"/>
      <c r="N60" s="372"/>
      <c r="O60" s="372"/>
      <c r="P60" s="372"/>
    </row>
    <row r="61" ht="15.75" customHeight="1">
      <c r="A61" s="374"/>
      <c r="B61" s="73"/>
      <c r="C61" s="386" t="s">
        <v>334</v>
      </c>
      <c r="D61" s="386" t="s">
        <v>361</v>
      </c>
      <c r="E61" s="73"/>
      <c r="F61" s="414" t="s">
        <v>334</v>
      </c>
      <c r="G61" s="414" t="s">
        <v>361</v>
      </c>
      <c r="H61" s="73"/>
      <c r="I61" s="414" t="s">
        <v>334</v>
      </c>
      <c r="J61" s="414" t="s">
        <v>361</v>
      </c>
      <c r="K61" s="372"/>
      <c r="L61" s="372"/>
      <c r="M61" s="372"/>
      <c r="N61" s="372"/>
      <c r="O61" s="372"/>
      <c r="P61" s="372"/>
    </row>
    <row r="62" ht="15.75" customHeight="1">
      <c r="A62" s="378"/>
      <c r="B62" s="391"/>
      <c r="C62" s="380"/>
      <c r="D62" s="380"/>
      <c r="E62" s="380"/>
      <c r="F62" s="372"/>
      <c r="G62" s="372"/>
      <c r="H62" s="372"/>
      <c r="I62" s="372"/>
      <c r="J62" s="372"/>
      <c r="K62" s="372"/>
      <c r="L62" s="372"/>
      <c r="M62" s="372"/>
      <c r="N62" s="372"/>
      <c r="O62" s="372"/>
      <c r="P62" s="372"/>
    </row>
    <row r="63" ht="15.75" customHeight="1">
      <c r="A63" s="378"/>
      <c r="B63" s="415"/>
      <c r="C63" s="371"/>
      <c r="D63" s="371"/>
      <c r="E63" s="371"/>
      <c r="F63" s="372"/>
      <c r="G63" s="372"/>
      <c r="H63" s="372"/>
      <c r="I63" s="372"/>
      <c r="J63" s="372"/>
      <c r="K63" s="372"/>
      <c r="L63" s="372"/>
      <c r="M63" s="372"/>
      <c r="N63" s="372"/>
      <c r="O63" s="372"/>
      <c r="P63" s="372"/>
    </row>
    <row r="64" ht="15.75" customHeight="1">
      <c r="A64" s="378"/>
      <c r="B64" s="415"/>
      <c r="C64" s="373"/>
      <c r="D64" s="373"/>
      <c r="E64" s="371"/>
      <c r="F64" s="372"/>
      <c r="G64" s="372"/>
      <c r="H64" s="372"/>
      <c r="I64" s="372"/>
      <c r="J64" s="372"/>
      <c r="K64" s="372"/>
      <c r="L64" s="372"/>
      <c r="M64" s="372"/>
      <c r="N64" s="372"/>
      <c r="O64" s="372"/>
      <c r="P64" s="372"/>
    </row>
    <row r="65" ht="36.75" customHeight="1">
      <c r="A65" s="416"/>
      <c r="B65" s="385" t="s">
        <v>362</v>
      </c>
      <c r="C65" s="417" t="str">
        <f>C5</f>
        <v>FOR THE PURCHASE of goods for a coffee break during small events (information sessions, group consultations, lectures, focus groups, etc.).</v>
      </c>
      <c r="D65" s="3"/>
      <c r="E65" s="395"/>
      <c r="F65" s="372"/>
      <c r="G65" s="372"/>
      <c r="H65" s="372"/>
      <c r="I65" s="372"/>
      <c r="J65" s="372"/>
      <c r="K65" s="372"/>
      <c r="L65" s="372"/>
      <c r="M65" s="372"/>
      <c r="N65" s="372"/>
      <c r="O65" s="372"/>
      <c r="P65" s="372"/>
    </row>
    <row r="66" ht="48.75" customHeight="1">
      <c r="A66" s="416"/>
      <c r="B66" s="385" t="s">
        <v>363</v>
      </c>
      <c r="C66" s="417" t="str">
        <f>C3</f>
        <v>Q1 - FA-Т37 - ITB</v>
      </c>
      <c r="D66" s="3"/>
      <c r="E66" s="395"/>
      <c r="F66" s="372"/>
      <c r="G66" s="372"/>
      <c r="H66" s="372"/>
      <c r="I66" s="372"/>
      <c r="J66" s="372"/>
      <c r="K66" s="372"/>
      <c r="L66" s="372"/>
      <c r="M66" s="372"/>
      <c r="N66" s="372"/>
      <c r="O66" s="372"/>
      <c r="P66" s="372"/>
    </row>
    <row r="67" ht="15.75" customHeight="1">
      <c r="A67" s="418"/>
      <c r="B67" s="419"/>
      <c r="C67" s="393"/>
      <c r="D67" s="393"/>
      <c r="E67" s="373"/>
      <c r="F67" s="372"/>
      <c r="G67" s="372"/>
      <c r="H67" s="372"/>
      <c r="I67" s="372"/>
      <c r="J67" s="372"/>
      <c r="K67" s="372"/>
      <c r="L67" s="372"/>
      <c r="M67" s="372"/>
      <c r="N67" s="372"/>
      <c r="O67" s="372"/>
      <c r="P67" s="372"/>
    </row>
    <row r="68" ht="15.75" customHeight="1">
      <c r="A68" s="420" t="s">
        <v>6</v>
      </c>
      <c r="B68" s="420" t="s">
        <v>352</v>
      </c>
      <c r="C68" s="421" t="s">
        <v>364</v>
      </c>
      <c r="D68" s="2"/>
      <c r="E68" s="3"/>
      <c r="F68" s="420" t="s">
        <v>365</v>
      </c>
      <c r="G68" s="372"/>
      <c r="H68" s="372"/>
      <c r="I68" s="372"/>
      <c r="J68" s="372"/>
      <c r="K68" s="372"/>
      <c r="L68" s="372"/>
      <c r="M68" s="372"/>
      <c r="N68" s="372"/>
      <c r="O68" s="372"/>
      <c r="P68" s="372"/>
    </row>
    <row r="69" ht="36.75" customHeight="1">
      <c r="A69" s="73"/>
      <c r="B69" s="73"/>
      <c r="C69" s="386" t="s">
        <v>366</v>
      </c>
      <c r="D69" s="386" t="s">
        <v>367</v>
      </c>
      <c r="E69" s="386" t="s">
        <v>368</v>
      </c>
      <c r="F69" s="73"/>
      <c r="G69" s="372"/>
      <c r="H69" s="372"/>
      <c r="I69" s="372"/>
      <c r="J69" s="372"/>
      <c r="K69" s="372"/>
      <c r="L69" s="372"/>
      <c r="M69" s="372"/>
      <c r="N69" s="372"/>
      <c r="O69" s="372"/>
      <c r="P69" s="372"/>
    </row>
    <row r="70" ht="39.0" customHeight="1">
      <c r="A70" s="390">
        <v>1.0</v>
      </c>
      <c r="B70" s="410" t="str">
        <f t="shared" ref="B70:B72" si="1">B50</f>
        <v/>
      </c>
      <c r="C70" s="390" t="s">
        <v>369</v>
      </c>
      <c r="D70" s="390" t="s">
        <v>369</v>
      </c>
      <c r="E70" s="390" t="s">
        <v>369</v>
      </c>
      <c r="F70" s="422"/>
      <c r="G70" s="395"/>
      <c r="H70" s="372"/>
      <c r="I70" s="372"/>
      <c r="J70" s="372"/>
      <c r="K70" s="372"/>
      <c r="L70" s="372"/>
      <c r="M70" s="372"/>
      <c r="N70" s="372"/>
      <c r="O70" s="372"/>
      <c r="P70" s="372"/>
    </row>
    <row r="71" ht="39.0" customHeight="1">
      <c r="A71" s="390">
        <f t="shared" ref="A71:A72" si="2">A70+1</f>
        <v>2</v>
      </c>
      <c r="B71" s="410" t="str">
        <f t="shared" si="1"/>
        <v/>
      </c>
      <c r="C71" s="390" t="s">
        <v>369</v>
      </c>
      <c r="D71" s="390" t="s">
        <v>369</v>
      </c>
      <c r="E71" s="390" t="s">
        <v>369</v>
      </c>
      <c r="F71" s="422"/>
      <c r="G71" s="372"/>
      <c r="H71" s="372"/>
      <c r="I71" s="372"/>
      <c r="J71" s="372"/>
      <c r="K71" s="372"/>
      <c r="L71" s="372"/>
      <c r="M71" s="372"/>
      <c r="N71" s="372"/>
      <c r="O71" s="372"/>
      <c r="P71" s="372"/>
    </row>
    <row r="72" ht="39.0" customHeight="1">
      <c r="A72" s="390">
        <f t="shared" si="2"/>
        <v>3</v>
      </c>
      <c r="B72" s="410" t="str">
        <f t="shared" si="1"/>
        <v/>
      </c>
      <c r="C72" s="390" t="s">
        <v>369</v>
      </c>
      <c r="D72" s="390" t="s">
        <v>369</v>
      </c>
      <c r="E72" s="390" t="s">
        <v>369</v>
      </c>
      <c r="F72" s="422"/>
      <c r="G72" s="372"/>
      <c r="H72" s="372"/>
      <c r="I72" s="372"/>
      <c r="J72" s="372"/>
      <c r="K72" s="372"/>
      <c r="L72" s="372"/>
      <c r="M72" s="372"/>
      <c r="N72" s="372"/>
      <c r="O72" s="372"/>
      <c r="P72" s="372"/>
    </row>
    <row r="73" ht="15.75" customHeight="1">
      <c r="A73" s="423"/>
      <c r="B73" s="393"/>
      <c r="C73" s="393"/>
      <c r="D73" s="393"/>
      <c r="E73" s="393"/>
      <c r="F73" s="372"/>
      <c r="G73" s="372"/>
      <c r="H73" s="372"/>
      <c r="I73" s="372"/>
      <c r="J73" s="372"/>
      <c r="K73" s="372"/>
      <c r="L73" s="372"/>
      <c r="M73" s="372"/>
      <c r="N73" s="372"/>
      <c r="O73" s="372"/>
      <c r="P73" s="372"/>
    </row>
    <row r="74" ht="15.75" customHeight="1">
      <c r="A74" s="424"/>
      <c r="B74" s="425"/>
      <c r="C74" s="425"/>
      <c r="D74" s="425"/>
      <c r="E74" s="425"/>
      <c r="F74" s="372"/>
      <c r="G74" s="372"/>
      <c r="H74" s="372"/>
      <c r="I74" s="372"/>
      <c r="J74" s="372"/>
      <c r="K74" s="372"/>
      <c r="L74" s="372"/>
      <c r="M74" s="372"/>
      <c r="N74" s="372"/>
      <c r="O74" s="372"/>
      <c r="P74" s="372"/>
    </row>
    <row r="75" ht="15.75" customHeight="1">
      <c r="A75" s="424"/>
      <c r="B75" s="425"/>
      <c r="C75" s="425"/>
      <c r="D75" s="425"/>
      <c r="E75" s="425"/>
      <c r="F75" s="372"/>
      <c r="G75" s="372"/>
      <c r="H75" s="372"/>
      <c r="I75" s="372"/>
      <c r="J75" s="372"/>
      <c r="K75" s="372"/>
      <c r="L75" s="372"/>
      <c r="M75" s="372"/>
      <c r="N75" s="372"/>
      <c r="O75" s="372"/>
      <c r="P75" s="372"/>
    </row>
    <row r="76" ht="87.75" customHeight="1">
      <c r="A76" s="386" t="s">
        <v>6</v>
      </c>
      <c r="B76" s="426" t="s">
        <v>352</v>
      </c>
      <c r="C76" s="426" t="s">
        <v>370</v>
      </c>
      <c r="D76" s="426" t="s">
        <v>371</v>
      </c>
      <c r="E76" s="426" t="s">
        <v>372</v>
      </c>
      <c r="F76" s="426" t="s">
        <v>373</v>
      </c>
      <c r="G76" s="426" t="s">
        <v>374</v>
      </c>
      <c r="H76" s="426" t="s">
        <v>375</v>
      </c>
      <c r="I76" s="426" t="s">
        <v>376</v>
      </c>
      <c r="J76" s="426" t="s">
        <v>377</v>
      </c>
      <c r="K76" s="426" t="s">
        <v>378</v>
      </c>
      <c r="L76" s="426" t="s">
        <v>379</v>
      </c>
      <c r="M76" s="426" t="s">
        <v>380</v>
      </c>
      <c r="N76" s="426" t="s">
        <v>381</v>
      </c>
      <c r="O76" s="426" t="s">
        <v>382</v>
      </c>
      <c r="P76" s="426" t="s">
        <v>365</v>
      </c>
    </row>
    <row r="77" ht="42.0" customHeight="1">
      <c r="A77" s="427">
        <v>1.0</v>
      </c>
      <c r="B77" s="428" t="str">
        <f t="shared" ref="B77:B79" si="3">B70</f>
        <v/>
      </c>
      <c r="C77" s="429">
        <v>45490.0</v>
      </c>
      <c r="D77" s="429">
        <v>45490.0</v>
      </c>
      <c r="E77" s="427" t="s">
        <v>344</v>
      </c>
      <c r="F77" s="427">
        <v>1.0</v>
      </c>
      <c r="G77" s="427" t="s">
        <v>207</v>
      </c>
      <c r="H77" s="427" t="s">
        <v>351</v>
      </c>
      <c r="I77" s="427" t="s">
        <v>383</v>
      </c>
      <c r="J77" s="427" t="s">
        <v>207</v>
      </c>
      <c r="K77" s="427" t="s">
        <v>207</v>
      </c>
      <c r="L77" s="427" t="s">
        <v>207</v>
      </c>
      <c r="M77" s="427" t="s">
        <v>207</v>
      </c>
      <c r="N77" s="430"/>
      <c r="O77" s="427" t="s">
        <v>384</v>
      </c>
      <c r="P77" s="430"/>
    </row>
    <row r="78" ht="42.0" customHeight="1">
      <c r="A78" s="427">
        <f t="shared" ref="A78:A82" si="4">A77+1</f>
        <v>2</v>
      </c>
      <c r="B78" s="428" t="str">
        <f t="shared" si="3"/>
        <v/>
      </c>
      <c r="C78" s="429">
        <v>45470.0</v>
      </c>
      <c r="D78" s="429">
        <v>45470.0</v>
      </c>
      <c r="E78" s="427" t="s">
        <v>344</v>
      </c>
      <c r="F78" s="427">
        <v>1.0</v>
      </c>
      <c r="G78" s="427" t="s">
        <v>207</v>
      </c>
      <c r="H78" s="427" t="s">
        <v>351</v>
      </c>
      <c r="I78" s="427" t="s">
        <v>383</v>
      </c>
      <c r="J78" s="427" t="s">
        <v>207</v>
      </c>
      <c r="K78" s="427" t="s">
        <v>207</v>
      </c>
      <c r="L78" s="427" t="s">
        <v>207</v>
      </c>
      <c r="M78" s="427" t="s">
        <v>207</v>
      </c>
      <c r="N78" s="430"/>
      <c r="O78" s="427" t="s">
        <v>384</v>
      </c>
      <c r="P78" s="430"/>
    </row>
    <row r="79" ht="42.0" customHeight="1">
      <c r="A79" s="427">
        <f t="shared" si="4"/>
        <v>3</v>
      </c>
      <c r="B79" s="428" t="str">
        <f t="shared" si="3"/>
        <v/>
      </c>
      <c r="C79" s="429">
        <v>45484.0</v>
      </c>
      <c r="D79" s="429">
        <v>45484.0</v>
      </c>
      <c r="E79" s="427" t="s">
        <v>344</v>
      </c>
      <c r="F79" s="427">
        <v>1.0</v>
      </c>
      <c r="G79" s="427" t="s">
        <v>207</v>
      </c>
      <c r="H79" s="427" t="s">
        <v>351</v>
      </c>
      <c r="I79" s="427" t="s">
        <v>383</v>
      </c>
      <c r="J79" s="427" t="s">
        <v>207</v>
      </c>
      <c r="K79" s="427" t="s">
        <v>207</v>
      </c>
      <c r="L79" s="427" t="s">
        <v>207</v>
      </c>
      <c r="M79" s="427" t="s">
        <v>207</v>
      </c>
      <c r="N79" s="430"/>
      <c r="O79" s="427" t="s">
        <v>384</v>
      </c>
      <c r="P79" s="430"/>
    </row>
    <row r="80" ht="42.0" customHeight="1">
      <c r="A80" s="427">
        <f t="shared" si="4"/>
        <v>4</v>
      </c>
      <c r="B80" s="427"/>
      <c r="C80" s="429"/>
      <c r="D80" s="429"/>
      <c r="E80" s="427"/>
      <c r="F80" s="427"/>
      <c r="G80" s="427"/>
      <c r="H80" s="427"/>
      <c r="I80" s="427"/>
      <c r="J80" s="427"/>
      <c r="K80" s="427"/>
      <c r="L80" s="427"/>
      <c r="M80" s="427"/>
      <c r="N80" s="430"/>
      <c r="O80" s="427"/>
      <c r="P80" s="430"/>
    </row>
    <row r="81" ht="42.0" customHeight="1">
      <c r="A81" s="427">
        <f t="shared" si="4"/>
        <v>5</v>
      </c>
      <c r="B81" s="427"/>
      <c r="C81" s="429"/>
      <c r="D81" s="429"/>
      <c r="E81" s="427"/>
      <c r="F81" s="427"/>
      <c r="G81" s="427"/>
      <c r="H81" s="427"/>
      <c r="I81" s="427"/>
      <c r="J81" s="427"/>
      <c r="K81" s="427"/>
      <c r="L81" s="427"/>
      <c r="M81" s="427"/>
      <c r="N81" s="430"/>
      <c r="O81" s="427"/>
      <c r="P81" s="430"/>
    </row>
    <row r="82" ht="42.0" customHeight="1">
      <c r="A82" s="427">
        <f t="shared" si="4"/>
        <v>6</v>
      </c>
      <c r="B82" s="427"/>
      <c r="C82" s="429"/>
      <c r="D82" s="429"/>
      <c r="E82" s="427"/>
      <c r="F82" s="427"/>
      <c r="G82" s="427"/>
      <c r="H82" s="427"/>
      <c r="I82" s="427"/>
      <c r="J82" s="427"/>
      <c r="K82" s="427"/>
      <c r="L82" s="427"/>
      <c r="M82" s="427"/>
      <c r="N82" s="430"/>
      <c r="O82" s="427"/>
      <c r="P82" s="430"/>
    </row>
    <row r="83" ht="33.0" customHeight="1">
      <c r="A83" s="404"/>
      <c r="B83" s="405"/>
      <c r="C83" s="380"/>
      <c r="D83" s="431"/>
      <c r="E83" s="380"/>
      <c r="F83" s="372"/>
      <c r="G83" s="372"/>
      <c r="H83" s="372"/>
      <c r="I83" s="372"/>
      <c r="J83" s="372"/>
      <c r="K83" s="372"/>
      <c r="L83" s="372"/>
      <c r="M83" s="372"/>
      <c r="N83" s="372"/>
      <c r="O83" s="372"/>
      <c r="P83" s="372"/>
    </row>
    <row r="84" ht="15.75" customHeight="1">
      <c r="A84" s="381"/>
      <c r="B84" s="432" t="s">
        <v>385</v>
      </c>
      <c r="C84" s="373"/>
      <c r="D84" s="373"/>
      <c r="E84" s="373"/>
      <c r="F84" s="372"/>
      <c r="G84" s="372"/>
      <c r="H84" s="372"/>
      <c r="I84" s="372"/>
      <c r="J84" s="372"/>
      <c r="K84" s="372"/>
      <c r="L84" s="372"/>
      <c r="M84" s="372"/>
      <c r="N84" s="372"/>
      <c r="O84" s="372"/>
      <c r="P84" s="372"/>
    </row>
    <row r="85" ht="49.5" customHeight="1">
      <c r="A85" s="433"/>
      <c r="B85" s="410" t="str">
        <f>B77</f>
        <v/>
      </c>
      <c r="C85" s="410" t="str">
        <f>B78</f>
        <v/>
      </c>
      <c r="D85" s="410" t="str">
        <f>B79</f>
        <v/>
      </c>
      <c r="E85" s="410"/>
      <c r="F85" s="410"/>
      <c r="G85" s="410"/>
      <c r="H85" s="410"/>
      <c r="I85" s="372"/>
      <c r="J85" s="372"/>
      <c r="K85" s="372"/>
      <c r="L85" s="372"/>
      <c r="M85" s="372"/>
      <c r="N85" s="372"/>
      <c r="O85" s="372"/>
      <c r="P85" s="372"/>
    </row>
    <row r="86" ht="15.75" customHeight="1">
      <c r="A86" s="381"/>
      <c r="B86" s="380"/>
      <c r="C86" s="380"/>
      <c r="D86" s="380"/>
      <c r="E86" s="380"/>
      <c r="F86" s="380"/>
      <c r="G86" s="380"/>
      <c r="H86" s="380"/>
      <c r="I86" s="372"/>
      <c r="J86" s="372"/>
      <c r="K86" s="372"/>
      <c r="L86" s="372"/>
      <c r="M86" s="372"/>
      <c r="N86" s="372"/>
      <c r="O86" s="372"/>
      <c r="P86" s="372"/>
    </row>
    <row r="87" ht="15.75" customHeight="1">
      <c r="A87" s="381"/>
      <c r="B87" s="403"/>
      <c r="C87" s="373"/>
      <c r="D87" s="373"/>
      <c r="E87" s="373"/>
      <c r="F87" s="373"/>
      <c r="G87" s="373"/>
      <c r="H87" s="371"/>
      <c r="I87" s="372"/>
      <c r="J87" s="372"/>
      <c r="K87" s="372"/>
      <c r="L87" s="372"/>
      <c r="M87" s="372"/>
      <c r="N87" s="372"/>
      <c r="O87" s="372"/>
      <c r="P87" s="372"/>
    </row>
    <row r="88" ht="45.75" customHeight="1">
      <c r="A88" s="384"/>
      <c r="B88" s="385" t="s">
        <v>386</v>
      </c>
      <c r="C88" s="397" t="str">
        <f>B23</f>
        <v>Mariia Sydorkova</v>
      </c>
      <c r="D88" s="385" t="s">
        <v>360</v>
      </c>
      <c r="E88" s="397" t="str">
        <f>B24</f>
        <v>Olga Podenezhko</v>
      </c>
      <c r="F88" s="385" t="s">
        <v>360</v>
      </c>
      <c r="G88" s="397" t="str">
        <f>B25</f>
        <v>Ganna Leshchenko</v>
      </c>
      <c r="H88" s="395"/>
      <c r="I88" s="372"/>
      <c r="J88" s="372"/>
      <c r="K88" s="372"/>
      <c r="L88" s="372"/>
      <c r="M88" s="372"/>
      <c r="N88" s="372"/>
      <c r="O88" s="372"/>
      <c r="P88" s="372"/>
    </row>
    <row r="89" ht="56.25" customHeight="1">
      <c r="A89" s="384"/>
      <c r="B89" s="385" t="s">
        <v>387</v>
      </c>
      <c r="C89" s="397"/>
      <c r="D89" s="385" t="s">
        <v>387</v>
      </c>
      <c r="E89" s="397"/>
      <c r="F89" s="385" t="s">
        <v>387</v>
      </c>
      <c r="G89" s="397"/>
      <c r="H89" s="395"/>
      <c r="I89" s="372"/>
      <c r="J89" s="372"/>
      <c r="K89" s="372"/>
      <c r="L89" s="372"/>
      <c r="M89" s="372"/>
      <c r="N89" s="372"/>
      <c r="O89" s="372"/>
      <c r="P89" s="372"/>
    </row>
    <row r="90" ht="15.75" customHeight="1">
      <c r="A90" s="384"/>
      <c r="B90" s="385" t="s">
        <v>388</v>
      </c>
      <c r="C90" s="434">
        <f>C18</f>
        <v>45762</v>
      </c>
      <c r="D90" s="385" t="s">
        <v>388</v>
      </c>
      <c r="E90" s="434">
        <f>C18</f>
        <v>45762</v>
      </c>
      <c r="F90" s="385" t="s">
        <v>388</v>
      </c>
      <c r="G90" s="434">
        <f>C18</f>
        <v>45762</v>
      </c>
      <c r="H90" s="395"/>
      <c r="I90" s="372"/>
      <c r="J90" s="372"/>
      <c r="K90" s="372"/>
      <c r="L90" s="372"/>
      <c r="M90" s="372"/>
      <c r="N90" s="372"/>
      <c r="O90" s="372"/>
      <c r="P90" s="372"/>
    </row>
    <row r="91" ht="15.75" customHeight="1">
      <c r="A91" s="381"/>
      <c r="B91" s="405"/>
      <c r="C91" s="380"/>
      <c r="D91" s="380"/>
      <c r="E91" s="380"/>
      <c r="F91" s="372"/>
      <c r="G91" s="372"/>
      <c r="H91" s="372"/>
      <c r="I91" s="372"/>
      <c r="J91" s="372"/>
      <c r="K91" s="372"/>
      <c r="L91" s="372"/>
      <c r="M91" s="372"/>
      <c r="N91" s="372"/>
      <c r="O91" s="372"/>
      <c r="P91" s="372"/>
    </row>
    <row r="92" ht="15.75" customHeight="1">
      <c r="A92" s="381"/>
      <c r="B92" s="401"/>
      <c r="C92" s="371"/>
      <c r="D92" s="371"/>
      <c r="E92" s="371"/>
      <c r="F92" s="372"/>
      <c r="G92" s="372"/>
      <c r="H92" s="372"/>
      <c r="I92" s="372"/>
      <c r="J92" s="372"/>
      <c r="K92" s="372"/>
      <c r="L92" s="372"/>
      <c r="M92" s="372"/>
      <c r="N92" s="372"/>
      <c r="O92" s="372"/>
      <c r="P92" s="372"/>
    </row>
    <row r="93" ht="15.75" customHeight="1">
      <c r="A93" s="370"/>
      <c r="B93" s="371"/>
      <c r="C93" s="371"/>
      <c r="D93" s="371"/>
      <c r="E93" s="371"/>
      <c r="F93" s="372"/>
      <c r="G93" s="372"/>
      <c r="H93" s="372"/>
      <c r="I93" s="372"/>
      <c r="J93" s="372"/>
      <c r="K93" s="372"/>
      <c r="L93" s="372"/>
      <c r="M93" s="372"/>
      <c r="N93" s="372"/>
      <c r="O93" s="372"/>
      <c r="P93" s="372"/>
    </row>
    <row r="94" ht="15.75" customHeight="1">
      <c r="A94" s="370"/>
      <c r="B94" s="371"/>
      <c r="C94" s="371"/>
      <c r="D94" s="371"/>
      <c r="E94" s="371"/>
      <c r="F94" s="372"/>
      <c r="G94" s="372"/>
      <c r="H94" s="372"/>
      <c r="I94" s="372"/>
      <c r="J94" s="372"/>
      <c r="K94" s="372"/>
      <c r="L94" s="372"/>
      <c r="M94" s="372"/>
      <c r="N94" s="372"/>
      <c r="O94" s="372"/>
      <c r="P94" s="372"/>
    </row>
    <row r="95" ht="15.75" customHeight="1">
      <c r="A95" s="370"/>
      <c r="B95" s="371"/>
      <c r="C95" s="371"/>
      <c r="D95" s="371"/>
      <c r="E95" s="371"/>
      <c r="F95" s="372"/>
      <c r="G95" s="372"/>
      <c r="H95" s="372"/>
      <c r="I95" s="372"/>
      <c r="J95" s="372"/>
      <c r="K95" s="372"/>
      <c r="L95" s="372"/>
      <c r="M95" s="372"/>
      <c r="N95" s="372"/>
      <c r="O95" s="372"/>
      <c r="P95" s="372"/>
    </row>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68:B69"/>
    <mergeCell ref="C68:E68"/>
    <mergeCell ref="D3:E5"/>
    <mergeCell ref="B60:B61"/>
    <mergeCell ref="E60:E61"/>
    <mergeCell ref="H60:H61"/>
    <mergeCell ref="C65:D65"/>
    <mergeCell ref="C66:D66"/>
    <mergeCell ref="A68:A69"/>
    <mergeCell ref="F68:F69"/>
  </mergeCells>
  <dataValidations>
    <dataValidation type="list" allowBlank="1" showErrorMessage="1" sqref="C29 H77:H82">
      <formula1>"e-mail,tender platform"</formula1>
    </dataValidation>
    <dataValidation type="list" allowBlank="1" showErrorMessage="1" sqref="C30 I77:I82">
      <formula1>"Double e-mail,single e-mail,two-stage qualification"</formula1>
    </dataValidation>
    <dataValidation type="list" allowBlank="1" showErrorMessage="1" sqref="N77:N82">
      <formula1>"negative,positive,did not cooperate"</formula1>
    </dataValidation>
    <dataValidation type="list" allowBlank="1" showErrorMessage="1" sqref="G77:G82 J77:M82">
      <formula1>"Yes,No"</formula1>
    </dataValidation>
    <dataValidation type="list" allowBlank="1" showErrorMessage="1" sqref="O77:O82">
      <formula1>"Accept,Reject"</formula1>
    </dataValidation>
    <dataValidation type="list" allowBlank="1" showErrorMessage="1" sqref="C70:E72">
      <formula1>"yes,no,not provided"</formula1>
    </dataValidation>
    <dataValidation type="list" allowBlank="1" showErrorMessage="1" sqref="E77:E82">
      <formula1>"tender@r2p.org.ua,tender platform"</formula1>
    </dataValidation>
  </dataValidations>
  <printOptions/>
  <pageMargins bottom="0.75" footer="0.0" header="0.0" left="0.25" right="0.25" top="0.75"/>
  <pageSetup scale="5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38"/>
    <col customWidth="1" min="2" max="2" width="57.25"/>
    <col customWidth="1" min="3" max="3" width="54.38"/>
    <col customWidth="1" min="4" max="6" width="27.75"/>
  </cols>
  <sheetData>
    <row r="1" ht="100.5" customHeight="1">
      <c r="A1" s="435"/>
      <c r="B1" s="435"/>
      <c r="C1" s="436" t="s">
        <v>389</v>
      </c>
      <c r="D1" s="437"/>
      <c r="E1" s="437"/>
      <c r="F1" s="437"/>
    </row>
    <row r="2">
      <c r="A2" s="435" t="s">
        <v>390</v>
      </c>
      <c r="C2" s="436"/>
      <c r="D2" s="437"/>
      <c r="E2" s="437"/>
      <c r="F2" s="437"/>
    </row>
    <row r="3">
      <c r="A3" s="438"/>
      <c r="B3" s="435"/>
      <c r="C3" s="439"/>
      <c r="D3" s="437"/>
      <c r="E3" s="437"/>
      <c r="F3" s="437"/>
    </row>
    <row r="4">
      <c r="A4" s="440" t="s">
        <v>391</v>
      </c>
      <c r="B4" s="435" t="str">
        <f>Request!D8</f>
        <v>FOR THE PURCHASE of goods for a coffee break during small events (information sessions, group consultations, lectures, focus groups, etc.).</v>
      </c>
      <c r="C4" s="439"/>
      <c r="D4" s="437"/>
      <c r="E4" s="437"/>
      <c r="F4" s="437"/>
    </row>
    <row r="5">
      <c r="A5" s="440" t="s">
        <v>317</v>
      </c>
      <c r="B5" s="435" t="str">
        <f>Request!D14</f>
        <v>Ukraine</v>
      </c>
      <c r="C5" s="439"/>
      <c r="D5" s="437"/>
      <c r="E5" s="437"/>
      <c r="F5" s="437"/>
    </row>
    <row r="6">
      <c r="A6" s="440" t="s">
        <v>388</v>
      </c>
      <c r="B6" s="441">
        <f>Request!D9</f>
        <v>45761</v>
      </c>
      <c r="C6" s="439"/>
      <c r="D6" s="442"/>
      <c r="E6" s="442"/>
      <c r="F6" s="437"/>
    </row>
    <row r="7" ht="67.5" customHeight="1">
      <c r="A7" s="443" t="s">
        <v>392</v>
      </c>
      <c r="B7" s="2"/>
      <c r="C7" s="3"/>
      <c r="D7" s="444" t="str">
        <f>'Bid openings report'!B85</f>
        <v/>
      </c>
      <c r="E7" s="444" t="str">
        <f>'Bid openings report'!B78</f>
        <v/>
      </c>
      <c r="F7" s="444" t="str">
        <f>'Bid openings report'!B79</f>
        <v/>
      </c>
    </row>
    <row r="8" ht="39.0" customHeight="1">
      <c r="A8" s="445" t="s">
        <v>393</v>
      </c>
      <c r="B8" s="2"/>
      <c r="C8" s="3"/>
      <c r="D8" s="444" t="str">
        <f>IFERROR(__xludf.DUMMYFUNCTION("GOOGLETRANSLATE(D7,""uk"",""en"")"),"#VALUE!")</f>
        <v>#VALUE!</v>
      </c>
      <c r="E8" s="444" t="str">
        <f>IFERROR(__xludf.DUMMYFUNCTION("GOOGLETRANSLATE(E7,""uk"",""en"")"),"#VALUE!")</f>
        <v>#VALUE!</v>
      </c>
      <c r="F8" s="444" t="str">
        <f>IFERROR(__xludf.DUMMYFUNCTION("GOOGLETRANSLATE(F7,""uk"",""en"")"),"#VALUE!")</f>
        <v>#VALUE!</v>
      </c>
    </row>
    <row r="9">
      <c r="A9" s="446" t="s">
        <v>70</v>
      </c>
      <c r="B9" s="447" t="s">
        <v>394</v>
      </c>
      <c r="C9" s="447" t="s">
        <v>395</v>
      </c>
      <c r="D9" s="448" t="s">
        <v>396</v>
      </c>
      <c r="E9" s="448" t="s">
        <v>396</v>
      </c>
      <c r="F9" s="448" t="s">
        <v>396</v>
      </c>
    </row>
    <row r="10">
      <c r="A10" s="88"/>
      <c r="B10" s="447" t="s">
        <v>74</v>
      </c>
      <c r="C10" s="447" t="s">
        <v>75</v>
      </c>
      <c r="D10" s="448" t="s">
        <v>396</v>
      </c>
      <c r="E10" s="448" t="s">
        <v>396</v>
      </c>
      <c r="F10" s="448" t="s">
        <v>396</v>
      </c>
    </row>
    <row r="11">
      <c r="A11" s="88"/>
      <c r="B11" s="447" t="s">
        <v>76</v>
      </c>
      <c r="C11" s="447" t="s">
        <v>77</v>
      </c>
      <c r="D11" s="448" t="s">
        <v>396</v>
      </c>
      <c r="E11" s="448" t="s">
        <v>396</v>
      </c>
      <c r="F11" s="448" t="s">
        <v>396</v>
      </c>
    </row>
    <row r="12">
      <c r="A12" s="88"/>
      <c r="B12" s="447" t="s">
        <v>397</v>
      </c>
      <c r="C12" s="447" t="s">
        <v>398</v>
      </c>
      <c r="D12" s="448" t="s">
        <v>399</v>
      </c>
      <c r="E12" s="448" t="s">
        <v>399</v>
      </c>
      <c r="F12" s="448" t="s">
        <v>399</v>
      </c>
    </row>
    <row r="13">
      <c r="A13" s="88"/>
      <c r="B13" s="447" t="s">
        <v>400</v>
      </c>
      <c r="C13" s="447" t="s">
        <v>401</v>
      </c>
      <c r="D13" s="448" t="s">
        <v>396</v>
      </c>
      <c r="E13" s="448" t="s">
        <v>396</v>
      </c>
      <c r="F13" s="448" t="s">
        <v>396</v>
      </c>
    </row>
    <row r="14">
      <c r="A14" s="88"/>
      <c r="B14" s="449" t="s">
        <v>402</v>
      </c>
      <c r="C14" s="447" t="s">
        <v>403</v>
      </c>
      <c r="D14" s="448" t="s">
        <v>399</v>
      </c>
      <c r="E14" s="448" t="s">
        <v>399</v>
      </c>
      <c r="F14" s="448" t="s">
        <v>399</v>
      </c>
    </row>
    <row r="15">
      <c r="A15" s="73"/>
      <c r="B15" s="447" t="s">
        <v>78</v>
      </c>
      <c r="C15" s="447" t="s">
        <v>79</v>
      </c>
      <c r="D15" s="448" t="s">
        <v>396</v>
      </c>
      <c r="E15" s="448" t="s">
        <v>396</v>
      </c>
      <c r="F15" s="448" t="s">
        <v>396</v>
      </c>
    </row>
    <row r="16">
      <c r="A16" s="450" t="s">
        <v>70</v>
      </c>
      <c r="B16" s="447" t="s">
        <v>404</v>
      </c>
      <c r="C16" s="447" t="s">
        <v>83</v>
      </c>
      <c r="D16" s="448" t="s">
        <v>207</v>
      </c>
      <c r="E16" s="448" t="s">
        <v>207</v>
      </c>
      <c r="F16" s="448" t="s">
        <v>207</v>
      </c>
    </row>
    <row r="17">
      <c r="A17" s="88"/>
      <c r="B17" s="447" t="s">
        <v>405</v>
      </c>
      <c r="C17" s="447" t="s">
        <v>406</v>
      </c>
      <c r="D17" s="448" t="s">
        <v>207</v>
      </c>
      <c r="E17" s="448" t="s">
        <v>207</v>
      </c>
      <c r="F17" s="448" t="s">
        <v>207</v>
      </c>
    </row>
    <row r="18">
      <c r="A18" s="73"/>
      <c r="B18" s="447" t="s">
        <v>407</v>
      </c>
      <c r="C18" s="447" t="s">
        <v>408</v>
      </c>
      <c r="D18" s="448" t="s">
        <v>409</v>
      </c>
      <c r="E18" s="448" t="s">
        <v>409</v>
      </c>
      <c r="F18" s="448" t="s">
        <v>409</v>
      </c>
    </row>
    <row r="19">
      <c r="A19" s="451" t="s">
        <v>410</v>
      </c>
      <c r="B19" s="452" t="s">
        <v>411</v>
      </c>
      <c r="C19" s="452" t="s">
        <v>412</v>
      </c>
      <c r="D19" s="448" t="s">
        <v>207</v>
      </c>
      <c r="E19" s="448" t="s">
        <v>207</v>
      </c>
      <c r="F19" s="448" t="s">
        <v>207</v>
      </c>
    </row>
    <row r="20">
      <c r="A20" s="88"/>
      <c r="B20" s="452" t="s">
        <v>413</v>
      </c>
      <c r="C20" s="452" t="s">
        <v>414</v>
      </c>
      <c r="D20" s="448" t="s">
        <v>207</v>
      </c>
      <c r="E20" s="448" t="s">
        <v>207</v>
      </c>
      <c r="F20" s="448" t="s">
        <v>207</v>
      </c>
    </row>
    <row r="21" ht="15.75" customHeight="1">
      <c r="A21" s="88"/>
      <c r="B21" s="452" t="s">
        <v>415</v>
      </c>
      <c r="C21" s="452" t="s">
        <v>416</v>
      </c>
      <c r="D21" s="448" t="s">
        <v>207</v>
      </c>
      <c r="E21" s="448" t="s">
        <v>207</v>
      </c>
      <c r="F21" s="448" t="s">
        <v>207</v>
      </c>
    </row>
    <row r="22" ht="15.75" customHeight="1">
      <c r="A22" s="88"/>
      <c r="B22" s="452" t="s">
        <v>417</v>
      </c>
      <c r="C22" s="452" t="s">
        <v>418</v>
      </c>
      <c r="D22" s="448" t="s">
        <v>207</v>
      </c>
      <c r="E22" s="448" t="s">
        <v>207</v>
      </c>
      <c r="F22" s="448" t="s">
        <v>207</v>
      </c>
    </row>
    <row r="23" ht="15.75" customHeight="1">
      <c r="A23" s="73"/>
      <c r="B23" s="453" t="s">
        <v>419</v>
      </c>
      <c r="C23" s="453" t="s">
        <v>420</v>
      </c>
      <c r="D23" s="448" t="s">
        <v>207</v>
      </c>
      <c r="E23" s="448" t="s">
        <v>207</v>
      </c>
      <c r="F23" s="448" t="s">
        <v>207</v>
      </c>
    </row>
    <row r="24" ht="15.75" customHeight="1">
      <c r="A24" s="454" t="s">
        <v>84</v>
      </c>
      <c r="B24" s="455" t="s">
        <v>85</v>
      </c>
      <c r="C24" s="455" t="s">
        <v>86</v>
      </c>
      <c r="D24" s="448" t="s">
        <v>207</v>
      </c>
      <c r="E24" s="448" t="s">
        <v>207</v>
      </c>
      <c r="F24" s="448" t="s">
        <v>207</v>
      </c>
    </row>
    <row r="25" ht="15.75" customHeight="1">
      <c r="A25" s="456" t="s">
        <v>421</v>
      </c>
      <c r="B25" s="452" t="s">
        <v>422</v>
      </c>
      <c r="C25" s="452" t="s">
        <v>423</v>
      </c>
      <c r="D25" s="448" t="s">
        <v>207</v>
      </c>
      <c r="E25" s="448" t="s">
        <v>207</v>
      </c>
      <c r="F25" s="448" t="s">
        <v>207</v>
      </c>
    </row>
    <row r="26" ht="15.75" customHeight="1">
      <c r="A26" s="73"/>
      <c r="B26" s="457" t="s">
        <v>424</v>
      </c>
      <c r="C26" s="457" t="s">
        <v>425</v>
      </c>
      <c r="D26" s="448" t="s">
        <v>207</v>
      </c>
      <c r="E26" s="448" t="s">
        <v>207</v>
      </c>
      <c r="F26" s="448" t="s">
        <v>207</v>
      </c>
    </row>
    <row r="27" ht="15.75" customHeight="1">
      <c r="A27" s="74" t="s">
        <v>426</v>
      </c>
      <c r="B27" s="452" t="s">
        <v>88</v>
      </c>
      <c r="C27" s="452" t="s">
        <v>89</v>
      </c>
      <c r="D27" s="448" t="s">
        <v>207</v>
      </c>
      <c r="E27" s="448" t="s">
        <v>207</v>
      </c>
      <c r="F27" s="448" t="s">
        <v>207</v>
      </c>
    </row>
    <row r="28" ht="112.5" customHeight="1">
      <c r="A28" s="458" t="s">
        <v>365</v>
      </c>
      <c r="B28" s="2"/>
      <c r="C28" s="3"/>
      <c r="D28" s="459"/>
      <c r="E28" s="459"/>
      <c r="F28" s="459"/>
    </row>
    <row r="29" ht="48.0" customHeight="1">
      <c r="A29" s="460" t="s">
        <v>427</v>
      </c>
      <c r="B29" s="2"/>
      <c r="C29" s="3"/>
      <c r="D29" s="461" t="s">
        <v>428</v>
      </c>
      <c r="E29" s="461" t="s">
        <v>428</v>
      </c>
      <c r="F29" s="461" t="s">
        <v>428</v>
      </c>
    </row>
    <row r="30" ht="27.75" customHeight="1">
      <c r="A30" s="462" t="s">
        <v>429</v>
      </c>
      <c r="B30" s="2"/>
      <c r="C30" s="2"/>
      <c r="D30" s="2"/>
      <c r="E30" s="2"/>
      <c r="F30" s="3"/>
    </row>
    <row r="31" ht="30.75" customHeight="1">
      <c r="A31" s="463" t="str">
        <f>D8</f>
        <v>#VALUE!</v>
      </c>
      <c r="B31" s="2"/>
      <c r="C31" s="2"/>
      <c r="D31" s="2"/>
      <c r="E31" s="2"/>
      <c r="F31" s="3"/>
    </row>
    <row r="32" ht="30.75" customHeight="1">
      <c r="A32" s="463" t="str">
        <f>E8</f>
        <v>#VALUE!</v>
      </c>
      <c r="B32" s="2"/>
      <c r="C32" s="2"/>
      <c r="D32" s="2"/>
      <c r="E32" s="2"/>
      <c r="F32" s="3"/>
    </row>
    <row r="33" ht="30.75" customHeight="1">
      <c r="A33" s="463" t="str">
        <f>F8</f>
        <v>#VALUE!</v>
      </c>
      <c r="B33" s="2"/>
      <c r="C33" s="2"/>
      <c r="D33" s="2"/>
      <c r="E33" s="2"/>
      <c r="F33" s="3"/>
    </row>
    <row r="34" ht="30.75" customHeight="1">
      <c r="A34" s="464"/>
      <c r="B34" s="2"/>
      <c r="C34" s="2"/>
      <c r="D34" s="2"/>
      <c r="E34" s="2"/>
      <c r="F34" s="3"/>
    </row>
    <row r="35" ht="54.75" customHeight="1">
      <c r="A35" s="465" t="s">
        <v>430</v>
      </c>
      <c r="B35" s="466" t="s">
        <v>431</v>
      </c>
      <c r="C35" s="2"/>
      <c r="D35" s="2"/>
      <c r="E35" s="2"/>
      <c r="F35" s="3"/>
    </row>
    <row r="36" ht="51.0" customHeight="1">
      <c r="A36" s="465" t="s">
        <v>430</v>
      </c>
      <c r="B36" s="466" t="s">
        <v>432</v>
      </c>
      <c r="C36" s="2"/>
      <c r="D36" s="2"/>
      <c r="E36" s="2"/>
      <c r="F36" s="3"/>
    </row>
    <row r="37" ht="54.75" customHeight="1">
      <c r="A37" s="465" t="s">
        <v>433</v>
      </c>
      <c r="B37" s="466"/>
      <c r="C37" s="2"/>
      <c r="D37" s="2"/>
      <c r="E37" s="2"/>
      <c r="F37" s="3"/>
    </row>
    <row r="38" ht="15.75" customHeight="1">
      <c r="A38" s="148"/>
      <c r="B38" s="148"/>
      <c r="C38" s="148"/>
      <c r="D38" s="148"/>
      <c r="E38" s="148"/>
      <c r="F38" s="148"/>
    </row>
    <row r="39" ht="15.75" customHeight="1">
      <c r="A39" s="148"/>
      <c r="B39" s="148"/>
      <c r="C39" s="148"/>
      <c r="D39" s="148"/>
      <c r="E39" s="148"/>
      <c r="F39" s="148"/>
    </row>
    <row r="40" ht="15.75" customHeight="1">
      <c r="A40" s="148"/>
      <c r="B40" s="148"/>
      <c r="C40" s="148"/>
      <c r="D40" s="148"/>
      <c r="E40" s="148"/>
      <c r="F40" s="148"/>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6">
    <mergeCell ref="A7:C7"/>
    <mergeCell ref="A8:C8"/>
    <mergeCell ref="A9:A15"/>
    <mergeCell ref="A16:A18"/>
    <mergeCell ref="A19:A23"/>
    <mergeCell ref="A25:A26"/>
    <mergeCell ref="A28:C28"/>
    <mergeCell ref="B36:F36"/>
    <mergeCell ref="B37:F37"/>
    <mergeCell ref="A29:C29"/>
    <mergeCell ref="A30:F30"/>
    <mergeCell ref="A31:F31"/>
    <mergeCell ref="A32:F32"/>
    <mergeCell ref="A33:F33"/>
    <mergeCell ref="A34:F34"/>
    <mergeCell ref="B35:F35"/>
  </mergeCells>
  <dataValidations>
    <dataValidation type="list" allowBlank="1" showErrorMessage="1" sqref="D29:F29">
      <formula1>"Does not meets the requirements,Meets the requirements"</formula1>
    </dataValidation>
    <dataValidation type="list" allowBlank="1" showErrorMessage="1" sqref="D9:F27">
      <formula1>"Pass,Fail,Yes,No,not provided"</formula1>
    </dataValidation>
  </dataValidations>
  <printOptions/>
  <pageMargins bottom="1.0" footer="0.0" header="0.0" left="1.0" right="1.0" top="1.0"/>
  <pageSetup scale="85"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8.13"/>
    <col customWidth="1" min="2" max="2" width="18.75"/>
    <col customWidth="1" min="3" max="3" width="32.88"/>
    <col customWidth="1" min="4" max="4" width="18.75"/>
    <col customWidth="1" min="5" max="5" width="36.13"/>
    <col customWidth="1" min="6" max="6" width="9.75"/>
    <col customWidth="1" min="7" max="9" width="32.88"/>
  </cols>
  <sheetData>
    <row r="1" ht="102.0" customHeight="1">
      <c r="A1" s="467"/>
      <c r="B1" s="435"/>
      <c r="C1" s="468"/>
      <c r="D1" s="468" t="s">
        <v>434</v>
      </c>
      <c r="E1" s="468"/>
      <c r="F1" s="469"/>
      <c r="G1" s="437"/>
      <c r="H1" s="437"/>
      <c r="I1" s="437"/>
    </row>
    <row r="2">
      <c r="A2" s="467" t="s">
        <v>390</v>
      </c>
      <c r="F2" s="470"/>
      <c r="G2" s="437"/>
      <c r="H2" s="437"/>
      <c r="I2" s="437"/>
    </row>
    <row r="3">
      <c r="A3" s="471"/>
      <c r="B3" s="435"/>
      <c r="C3" s="435"/>
      <c r="D3" s="435"/>
      <c r="E3" s="435"/>
      <c r="F3" s="472"/>
      <c r="G3" s="437"/>
      <c r="H3" s="437"/>
      <c r="I3" s="437"/>
    </row>
    <row r="4" ht="73.5" customHeight="1">
      <c r="A4" s="473" t="s">
        <v>391</v>
      </c>
      <c r="B4" s="468" t="str">
        <f>Request!D8</f>
        <v>FOR THE PURCHASE of goods for a coffee break during small events (information sessions, group consultations, lectures, focus groups, etc.).</v>
      </c>
      <c r="C4" s="435"/>
      <c r="D4" s="435"/>
      <c r="E4" s="435"/>
      <c r="F4" s="472"/>
      <c r="G4" s="437"/>
      <c r="H4" s="437"/>
      <c r="I4" s="437"/>
    </row>
    <row r="5">
      <c r="A5" s="473" t="s">
        <v>317</v>
      </c>
      <c r="B5" s="435" t="str">
        <f>Request!D14</f>
        <v>Ukraine</v>
      </c>
      <c r="C5" s="435"/>
      <c r="D5" s="435"/>
      <c r="E5" s="435"/>
      <c r="F5" s="472"/>
      <c r="G5" s="437"/>
      <c r="H5" s="437"/>
      <c r="I5" s="437"/>
    </row>
    <row r="6">
      <c r="A6" s="473" t="s">
        <v>388</v>
      </c>
      <c r="B6" s="474">
        <f>Request!D9</f>
        <v>45761</v>
      </c>
      <c r="C6" s="474"/>
      <c r="D6" s="474"/>
      <c r="E6" s="474"/>
      <c r="F6" s="475"/>
      <c r="G6" s="442"/>
      <c r="H6" s="442"/>
      <c r="I6" s="437"/>
    </row>
    <row r="7" ht="48.75" customHeight="1">
      <c r="A7" s="476" t="s">
        <v>435</v>
      </c>
      <c r="B7" s="477"/>
      <c r="C7" s="477"/>
      <c r="D7" s="477"/>
      <c r="E7" s="478"/>
      <c r="F7" s="479" t="s">
        <v>436</v>
      </c>
      <c r="G7" s="480" t="str">
        <f>'Bid openings report'!B85</f>
        <v/>
      </c>
      <c r="H7" s="480" t="str">
        <f>'Bid openings report'!B78</f>
        <v/>
      </c>
      <c r="I7" s="480" t="str">
        <f>'Bid openings report'!B79</f>
        <v/>
      </c>
    </row>
    <row r="8" ht="36.0" customHeight="1">
      <c r="A8" s="481"/>
      <c r="B8" s="165"/>
      <c r="C8" s="165"/>
      <c r="D8" s="165"/>
      <c r="E8" s="482"/>
      <c r="F8" s="483"/>
      <c r="G8" s="480" t="str">
        <f>IFERROR(__xludf.DUMMYFUNCTION("GOOGLETRANSLATE(G7,""uk"",""en"")"),"#VALUE!")</f>
        <v>#VALUE!</v>
      </c>
      <c r="H8" s="480" t="str">
        <f>IFERROR(__xludf.DUMMYFUNCTION("GOOGLETRANSLATE(H7,""uk"",""en"")"),"#VALUE!")</f>
        <v>#VALUE!</v>
      </c>
      <c r="I8" s="480" t="str">
        <f>IFERROR(__xludf.DUMMYFUNCTION("GOOGLETRANSLATE(I7,""uk"",""en"")"),"#VALUE!")</f>
        <v>#VALUE!</v>
      </c>
    </row>
    <row r="9">
      <c r="A9" s="484" t="str">
        <f>PR!A17</f>
        <v>ITEM #</v>
      </c>
      <c r="B9" s="484" t="str">
        <f>PR!B17</f>
        <v>DESCRIPTION OF ITEM (UKR)</v>
      </c>
      <c r="C9" s="484" t="str">
        <f>PR!C17</f>
        <v>TECHNICAL CHARACTERISTICS (UKR)</v>
      </c>
      <c r="D9" s="484" t="str">
        <f>PR!D17</f>
        <v>DESCRIPTION OF ITEM (ENG)</v>
      </c>
      <c r="E9" s="484" t="str">
        <f>PR!E17</f>
        <v>TECHNICAL CHARACTERISTICS (ENG)</v>
      </c>
      <c r="F9" s="485" t="str">
        <f>PR!G17</f>
        <v>QT</v>
      </c>
      <c r="G9" s="486" t="s">
        <v>428</v>
      </c>
      <c r="H9" s="486" t="s">
        <v>428</v>
      </c>
      <c r="I9" s="486" t="s">
        <v>428</v>
      </c>
    </row>
    <row r="10">
      <c r="A10" s="487">
        <f>PR!A18</f>
        <v>1</v>
      </c>
      <c r="B10" s="487" t="str">
        <f>PR!B18</f>
        <v>Кавовий напій 3 в 1</v>
      </c>
      <c r="C10" s="487" t="str">
        <f>PR!C18</f>
        <v>Тип: кавовий напій 3 в 1
Вид кави: розчинна
Сорт кави: купаж арабіка/робуста
Маса: від 12 г
Вид розчинної кави: порошкова
Упаковка: від 10 шт в упаковці</v>
      </c>
      <c r="D10" s="488" t="str">
        <f>PR!D18</f>
        <v>Coffee drink 3 in 1</v>
      </c>
      <c r="E10" s="487" t="str">
        <f>PR!E18</f>
        <v>Type: 3 in 1 coffee drink
Type of coffee: instant
Coffee type: Arabica/Robusta blend
Weight: from 12 g
Type of instant coffee: powdered
Packaging: from 10 pieces per package</v>
      </c>
      <c r="F10" s="489">
        <f>PR!G18</f>
        <v>1</v>
      </c>
      <c r="G10" s="490"/>
      <c r="H10" s="490"/>
      <c r="I10" s="490"/>
    </row>
    <row r="11">
      <c r="A11" s="487">
        <f>PR!A19</f>
        <v>2</v>
      </c>
      <c r="B11" s="487" t="str">
        <f>PR!B19</f>
        <v>Кава розчинна  стік</v>
      </c>
      <c r="C11" s="487" t="str">
        <f>PR!C19</f>
        <v>Вид кави: розчинна
Сорт кави:купаж арабіка/робуста
Маса:  від 1,8 г
Ступінь обсмажування: середня
Вид розчинної кави: сублімована
Упаковка: стік</v>
      </c>
      <c r="D11" s="487" t="str">
        <f>PR!D19</f>
        <v>Instant coffee drain</v>
      </c>
      <c r="E11" s="487" t="str">
        <f>PR!E19</f>
        <v>Type of coffee: instant
Coffee type: Arabica/Robusta blend
Weight: from 1.8 g
Degree of roasting: medium
Type of instant coffee: sublimated
Packaging: stack</v>
      </c>
      <c r="F11" s="489">
        <f>PR!G19</f>
        <v>1</v>
      </c>
      <c r="G11" s="490"/>
      <c r="H11" s="490"/>
      <c r="I11" s="490"/>
    </row>
    <row r="12">
      <c r="A12" s="484">
        <f>PR!A20</f>
        <v>3</v>
      </c>
      <c r="B12" s="484" t="str">
        <f>PR!B20</f>
        <v>Чай "Квітковий чай асорті" пакетований</v>
      </c>
      <c r="C12" s="484" t="str">
        <f>PR!C20</f>
        <v>Тип: асорті
Наявність добавок: із добавками
Вид чаю: пакетований
Кількість пакетиків: мінімум 20
Смак:
фруктовий,
квітковий,
ягідний
Упаковка: картонна упаковка</v>
      </c>
      <c r="D12" s="484" t="str">
        <f>PR!D20</f>
        <v>Tea "Assorted Flower Tea" is packaged</v>
      </c>
      <c r="E12" s="484" t="str">
        <f>PR!E20</f>
        <v>Type: assorted
Availability of additives: with additives
Type of tea: packaged
Number of bags: minimum 20
Taste:
fruity,
floral,
berry
Packaging: cardboard packaging</v>
      </c>
      <c r="F12" s="485">
        <f>PR!G20</f>
        <v>1</v>
      </c>
      <c r="G12" s="490"/>
      <c r="H12" s="490"/>
      <c r="I12" s="490"/>
    </row>
    <row r="13">
      <c r="A13" s="487">
        <f>PR!A21</f>
        <v>4</v>
      </c>
      <c r="B13" s="487" t="str">
        <f>PR!B21</f>
        <v>Чай чорний пакетований асорті</v>
      </c>
      <c r="C13" s="487" t="str">
        <f>PR!C21</f>
        <v>Тип: асорті
Вид чаю: пакетований
Кількість пакетиків: мінімум 20
Смак: чорний, зелений
Упаковка: картонна упаковка</v>
      </c>
      <c r="D13" s="487" t="str">
        <f>PR!D21</f>
        <v>Assorted bagged black tea</v>
      </c>
      <c r="E13" s="487" t="str">
        <f>PR!E21</f>
        <v>Type: assorted
Type of tea: packaged
Number of bags: minimum 20
Taste: black, green
Packaging: cardboard packaging</v>
      </c>
      <c r="F13" s="489">
        <f>PR!G21</f>
        <v>1</v>
      </c>
      <c r="G13" s="490"/>
      <c r="H13" s="490"/>
      <c r="I13" s="490"/>
    </row>
    <row r="14">
      <c r="A14" s="487">
        <f>PR!A22</f>
        <v>5</v>
      </c>
      <c r="B14" s="487" t="str">
        <f>PR!B22</f>
        <v>Чай зелений  пакетований асорті</v>
      </c>
      <c r="C14" s="487" t="str">
        <f>PR!C22</f>
        <v>Тип: асорті
Вид чаю: пакетований
Кількість пакетиків: мінімум 20
Смак: зелений
Упаковка: картонна упаковка</v>
      </c>
      <c r="D14" s="487" t="str">
        <f>PR!D22</f>
        <v>Assorted packaged green tea</v>
      </c>
      <c r="E14" s="487" t="str">
        <f>PR!E22</f>
        <v>Type: assorted
Type of tea: packaged
Number of bags: minimum 20
Taste: green
Packaging: cardboard packaging</v>
      </c>
      <c r="F14" s="489">
        <f>PR!G22</f>
        <v>1</v>
      </c>
      <c r="G14" s="490"/>
      <c r="H14" s="490"/>
      <c r="I14" s="490"/>
    </row>
    <row r="15">
      <c r="A15" s="484">
        <f>PR!A23</f>
        <v>6</v>
      </c>
      <c r="B15" s="484" t="str">
        <f>PR!B23</f>
        <v>Нектар </v>
      </c>
      <c r="C15" s="484" t="str">
        <f>PR!C23</f>
        <v>Тип: нектар
Смак: в асортименті
Об’єм: 0,95 л +/- 0,05
Тара: тетрапак</v>
      </c>
      <c r="D15" s="484" t="str">
        <f>PR!D23</f>
        <v>Nectar </v>
      </c>
      <c r="E15" s="484" t="str">
        <f>PR!E23</f>
        <v>Type: Nectar
Taste: in assortment
Volume: 0.95 l +/- 0.05
Packaging: tetrapack</v>
      </c>
      <c r="F15" s="485">
        <f>PR!G23</f>
        <v>1</v>
      </c>
      <c r="G15" s="490"/>
      <c r="H15" s="490"/>
      <c r="I15" s="490"/>
    </row>
    <row r="16">
      <c r="A16" s="487">
        <f>PR!A24</f>
        <v>7</v>
      </c>
      <c r="B16" s="487" t="str">
        <f>PR!B24</f>
        <v>Вода мінеральна питна столова негазована</v>
      </c>
      <c r="C16" s="487" t="str">
        <f>PR!C24</f>
        <v>Тип: негазована, столова
Об’єм: 0,5 л</v>
      </c>
      <c r="D16" s="487" t="str">
        <f>PR!D24</f>
        <v>Non-carbonated table mineral drinking water</v>
      </c>
      <c r="E16" s="487" t="str">
        <f>PR!E24</f>
        <v>Type: non-carbonated, table
Volume: 0.5 l</v>
      </c>
      <c r="F16" s="489">
        <f>PR!G24</f>
        <v>1</v>
      </c>
      <c r="G16" s="490"/>
      <c r="H16" s="490"/>
      <c r="I16" s="490"/>
    </row>
    <row r="17">
      <c r="A17" s="487">
        <f>PR!A25</f>
        <v>8</v>
      </c>
      <c r="B17" s="487" t="str">
        <f>PR!B25</f>
        <v>Вода мінеральна питна столова газована</v>
      </c>
      <c r="C17" s="487" t="str">
        <f>PR!C25</f>
        <v>Тип: слабогазована, мінеральна, столова
Об’єм: 0,5 л</v>
      </c>
      <c r="D17" s="487" t="str">
        <f>PR!D25</f>
        <v>Carbonated mineral drinking table water</v>
      </c>
      <c r="E17" s="487" t="str">
        <f>PR!E25</f>
        <v>Type: slightly carbonated, mineral, table
Volume: 0.5 l</v>
      </c>
      <c r="F17" s="489">
        <f>PR!G25</f>
        <v>1</v>
      </c>
      <c r="G17" s="490"/>
      <c r="H17" s="490"/>
      <c r="I17" s="490"/>
    </row>
    <row r="18">
      <c r="A18" s="487">
        <f>PR!A26</f>
        <v>9</v>
      </c>
      <c r="B18" s="487" t="str">
        <f>PR!B26</f>
        <v>Цукерки вафельні </v>
      </c>
      <c r="C18" s="487" t="str">
        <f>PR!C26</f>
        <v>Тип Вафельні
Начинка: в асортименті
фасування: від 300 гр. до 1 кг</v>
      </c>
      <c r="D18" s="487" t="str">
        <f>PR!D26</f>
        <v>Waffle candies </v>
      </c>
      <c r="E18" s="487" t="str">
        <f>PR!E26</f>
        <v>Waffle type
Filling: in assortment
packaging: from 300 gr. up to 1 kg</v>
      </c>
      <c r="F18" s="489">
        <f>PR!G26</f>
        <v>1</v>
      </c>
      <c r="G18" s="490"/>
      <c r="H18" s="490"/>
      <c r="I18" s="490"/>
    </row>
    <row r="19">
      <c r="A19" s="487">
        <f>PR!A27</f>
        <v>10</v>
      </c>
      <c r="B19" s="487" t="str">
        <f>PR!B27</f>
        <v>Цукерки шоколадні </v>
      </c>
      <c r="C19" s="487" t="str">
        <f>PR!C27</f>
        <v>Тип: Шоколадні
фасування: від 300 гр. до 1 кг</v>
      </c>
      <c r="D19" s="487" t="str">
        <f>PR!D27</f>
        <v>Chocolate candies </v>
      </c>
      <c r="E19" s="487" t="str">
        <f>PR!E27</f>
        <v>Type: Chocolate
packaging: from 300 gr. up to 1 kg</v>
      </c>
      <c r="F19" s="489">
        <f>PR!G27</f>
        <v>1</v>
      </c>
      <c r="G19" s="490"/>
      <c r="H19" s="490"/>
      <c r="I19" s="490"/>
    </row>
    <row r="20">
      <c r="A20" s="487">
        <f>PR!A28</f>
        <v>11</v>
      </c>
      <c r="B20" s="487" t="str">
        <f>PR!B28</f>
        <v>Печиво здобне листкове </v>
      </c>
      <c r="C20" s="487" t="str">
        <f>PR!C28</f>
        <v>Тип: листкове
Начинка: без начинки
Упаковка: картонна коробка
фасування: від 300 гр. до 1 кг</v>
      </c>
      <c r="D20" s="487" t="str">
        <f>PR!D28</f>
        <v>Butter puff pastry </v>
      </c>
      <c r="E20" s="487" t="str">
        <f>PR!E28</f>
        <v>Type: leafy
Filling: without filling
Packaging: cardboard box
packaging: from 300 gr. up to 1 kg</v>
      </c>
      <c r="F20" s="489">
        <f>PR!G28</f>
        <v>1</v>
      </c>
      <c r="G20" s="490"/>
      <c r="H20" s="490"/>
      <c r="I20" s="490"/>
    </row>
    <row r="21" ht="15.75" customHeight="1">
      <c r="A21" s="487">
        <f>PR!A29</f>
        <v>12</v>
      </c>
      <c r="B21" s="487" t="str">
        <f>PR!B29</f>
        <v>Вафлі </v>
      </c>
      <c r="C21" s="487" t="str">
        <f>PR!C29</f>
        <v>Тип: вафлі
Начинка: шоколадна/молочна/горіхова
фасування: від 300 гр. до 1 кг</v>
      </c>
      <c r="D21" s="487" t="str">
        <f>PR!D29</f>
        <v>Waffles </v>
      </c>
      <c r="E21" s="487" t="str">
        <f>PR!E29</f>
        <v>Type: waffles
Filling: chocolate/milk/nut
packaging: from 300 gr. up to 1 kg</v>
      </c>
      <c r="F21" s="489">
        <f>PR!G29</f>
        <v>1</v>
      </c>
      <c r="G21" s="490"/>
      <c r="H21" s="490"/>
      <c r="I21" s="490"/>
    </row>
    <row r="22" ht="15.75" customHeight="1">
      <c r="A22" s="487">
        <f>PR!A30</f>
        <v>13</v>
      </c>
      <c r="B22" s="487" t="str">
        <f>PR!B30</f>
        <v>Печиво біскітне</v>
      </c>
      <c r="C22" s="487" t="str">
        <f>PR!C30</f>
        <v>Особливості: з начинкою
Тип: бісквіти
Начинка: шоколад
Упаковка: картонна коробка
фасування: від 300 гр. до 1 кг</v>
      </c>
      <c r="D22" s="487" t="str">
        <f>PR!D30</f>
        <v>Biscuit cookies</v>
      </c>
      <c r="E22" s="487" t="str">
        <f>PR!E30</f>
        <v>Features: with filling
Type: biscuits
Filling: chocolate
Packaging: cardboard box
packaging: from 300 gr. up to 1 kg</v>
      </c>
      <c r="F22" s="489">
        <f>PR!G30</f>
        <v>1</v>
      </c>
      <c r="G22" s="490"/>
      <c r="H22" s="490"/>
      <c r="I22" s="490"/>
    </row>
    <row r="23" ht="15.75" customHeight="1">
      <c r="A23" s="487">
        <f>PR!A31</f>
        <v>14</v>
      </c>
      <c r="B23" s="487" t="str">
        <f>PR!B31</f>
        <v>Печиво здобне пісочне</v>
      </c>
      <c r="C23" s="487" t="str">
        <f>PR!C31</f>
        <v>Особливості: з начинкою
Тип: пісочне, здобне
Начинка: в асортименті
Упаковка: картонна коробка
фасування: від 300 гр. до 1 кг</v>
      </c>
      <c r="D23" s="487" t="str">
        <f>PR!D31</f>
        <v>Butter shortbread cookies</v>
      </c>
      <c r="E23" s="487" t="str">
        <f>PR!E31</f>
        <v>Features: with filling
Type: sandy, buttery
Filling: in assortment
Packaging: cardboard box
packaging: from 300 gr. up to 1 kg</v>
      </c>
      <c r="F23" s="489">
        <f>PR!G31</f>
        <v>1</v>
      </c>
      <c r="G23" s="490"/>
      <c r="H23" s="490"/>
      <c r="I23" s="490"/>
    </row>
    <row r="24" ht="15.75" customHeight="1">
      <c r="A24" s="487">
        <f>PR!A32</f>
        <v>15</v>
      </c>
      <c r="B24" s="487" t="str">
        <f>PR!B32</f>
        <v>Круасан з начинкою в індивідуальній упаковці</v>
      </c>
      <c r="C24" s="487" t="str">
        <f>PR!C32</f>
        <v>кондитерська начинка в асортименті, індивідуальне упакування, вага від 45 г шт</v>
      </c>
      <c r="D24" s="487" t="str">
        <f>PR!D32</f>
        <v>Croissant with filling in individual packaging</v>
      </c>
      <c r="E24" s="487" t="str">
        <f>PR!E32</f>
        <v>confectionery filling in assortment, individual packaging, weight from 45 g pcs</v>
      </c>
      <c r="F24" s="489">
        <f>PR!G32</f>
        <v>1</v>
      </c>
      <c r="G24" s="490"/>
      <c r="H24" s="490"/>
      <c r="I24" s="490"/>
    </row>
    <row r="25" ht="15.75" customHeight="1">
      <c r="A25" s="487">
        <f>PR!A33</f>
        <v>16</v>
      </c>
      <c r="B25" s="487" t="str">
        <f>PR!B33</f>
        <v>Стакан одноразовий паперовий 250 мл </v>
      </c>
      <c r="C25" s="487" t="str">
        <f>PR!C33</f>
        <v>Вид: стакан гофрований
Матеріал: папір
Призначення: для холодних і гарячих напоїв/їжі
Кількість в упаковці: від 20 шт.
Об'єм: 250 мл</v>
      </c>
      <c r="D25" s="487" t="str">
        <f>PR!D33</f>
        <v>Disposable paper cup 250 ml </v>
      </c>
      <c r="E25" s="487" t="str">
        <f>PR!E33</f>
        <v>Type: corrugated glass
Material: paper
Purpose: for cold and hot drinks/food
Quantity in a package: from 20 pcs.
Volume: 250 ml</v>
      </c>
      <c r="F25" s="489">
        <f>PR!G33</f>
        <v>1</v>
      </c>
      <c r="G25" s="490"/>
      <c r="H25" s="490"/>
      <c r="I25" s="490"/>
    </row>
    <row r="26" ht="15.75" customHeight="1">
      <c r="A26" s="487">
        <f>PR!A34</f>
        <v>17</v>
      </c>
      <c r="B26" s="487" t="str">
        <f>PR!B34</f>
        <v>Цукор білий кристалічний порційний стік</v>
      </c>
      <c r="C26" s="487" t="str">
        <f>PR!C34</f>
        <v>Вага: від 5гр 1 стік
Склад: Цукор білий кристалічний ІІІ категорії виготовлений із цукрових буряків
Маса: 500 г ( 100 стіків)
Упаковка: стік</v>
      </c>
      <c r="D26" s="487" t="str">
        <f>PR!D34</f>
        <v>Sugar white crystalline batch flow</v>
      </c>
      <c r="E26" s="487" t="str">
        <f>PR!E34</f>
        <v>Weight: from 5g 1 stick
Composition: White crystalline sugar of the III category is made from sugar beets
Weight: 500 g (100 steaks)
Packaging: stack</v>
      </c>
      <c r="F26" s="489">
        <f>PR!G34</f>
        <v>1</v>
      </c>
      <c r="G26" s="490"/>
      <c r="H26" s="490"/>
      <c r="I26" s="490"/>
    </row>
    <row r="27" ht="15.75" customHeight="1">
      <c r="A27" s="487">
        <f>PR!A35</f>
        <v>18</v>
      </c>
      <c r="B27" s="487" t="str">
        <f>PR!B35</f>
        <v>Тарілка одноразова паперова</v>
      </c>
      <c r="C27" s="487" t="str">
        <f>PR!C35</f>
        <v>Вид: тарілка
Матеріал: папір
Призначення: для холодних і гарячих напоїв/їжі, для сервірування столу
Кількість в упаковці:  від 20 шт.
Особливості: діаметр – 23 см</v>
      </c>
      <c r="D27" s="487" t="str">
        <f>PR!D35</f>
        <v>Disposable paper plate</v>
      </c>
      <c r="E27" s="487" t="str">
        <f>PR!E35</f>
        <v>Type: plate
Material: paper
Purpose: for cold and hot drinks/food, for serving the table
Quantity in a package: from 20 pcs.
Features: diameter - 23 cm</v>
      </c>
      <c r="F27" s="489">
        <f>PR!G35</f>
        <v>1</v>
      </c>
      <c r="G27" s="490"/>
      <c r="H27" s="490"/>
      <c r="I27" s="490"/>
    </row>
    <row r="28" ht="15.75" customHeight="1">
      <c r="A28" s="487">
        <f>PR!A36</f>
        <v>19</v>
      </c>
      <c r="B28" s="487" t="str">
        <f>PR!B36</f>
        <v>Серветки столові</v>
      </c>
      <c r="C28" s="487" t="str">
        <f>PR!C36</f>
        <v>Матеріал основи: целюлоза
Кількість шарів: одношаровий
Відтінок: білий
Розмір: 24х24 см
Кількість в упаковці: 100 шт.</v>
      </c>
      <c r="D28" s="487" t="str">
        <f>PR!D36</f>
        <v>Table napkins</v>
      </c>
      <c r="E28" s="487" t="str">
        <f>PR!E36</f>
        <v>Base material: cellulose
Number of layers: single layer
Shade: white
Size: 24x24 cm
Quantity in the package: 100 pcs.</v>
      </c>
      <c r="F28" s="489">
        <f>PR!G36</f>
        <v>1</v>
      </c>
      <c r="G28" s="490"/>
      <c r="H28" s="490"/>
      <c r="I28" s="490"/>
    </row>
    <row r="29" ht="15.75" customHeight="1">
      <c r="A29" s="487">
        <f>PR!A37</f>
        <v>20</v>
      </c>
      <c r="B29" s="487" t="str">
        <f>PR!B37</f>
        <v>Мішалка одноразова дерев'яна</v>
      </c>
      <c r="C29" s="487" t="str">
        <f>PR!C37</f>
        <v>Вид: мішалка
Матеріал: дерево
Призначення: для гарячих напоїв/їжі
Кількість в упаковці:  від 100 до 1000 шт.</v>
      </c>
      <c r="D29" s="487" t="str">
        <f>PR!D37</f>
        <v>A disposable wooden mixer</v>
      </c>
      <c r="E29" s="487" t="str">
        <f>PR!E37</f>
        <v>Type: stirrer
Material: wood
Purpose: for hot drinks/food
Quantity in a package: from 100 to 1000 pcs.</v>
      </c>
      <c r="F29" s="489">
        <f>PR!G37</f>
        <v>1</v>
      </c>
      <c r="G29" s="490"/>
      <c r="H29" s="490"/>
      <c r="I29" s="490"/>
    </row>
    <row r="30" ht="15.75" customHeight="1">
      <c r="A30" s="487">
        <f>PR!A38</f>
        <v>21</v>
      </c>
      <c r="B30" s="487" t="str">
        <f>PR!B38</f>
        <v>Мед порційний</v>
      </c>
      <c r="C30" s="487" t="str">
        <f>PR!C38</f>
        <v>Вид: мед порційний
Вага: мінімум 15 гр
Смак: асорті
Кількість в упаковці: від 10 стіків/порцій</v>
      </c>
      <c r="D30" s="487" t="str">
        <f>PR!D38</f>
        <v>Portion honey</v>
      </c>
      <c r="E30" s="487" t="str">
        <f>PR!E38</f>
        <v>Type: portioned honey
Weight: at least 15 g
Taste: assorted
Quantity per package: from 10 steaks/portions</v>
      </c>
      <c r="F30" s="489">
        <f>PR!G38</f>
        <v>1</v>
      </c>
      <c r="G30" s="490"/>
      <c r="H30" s="490"/>
      <c r="I30" s="490"/>
    </row>
    <row r="31" ht="57.75" customHeight="1">
      <c r="A31" s="458" t="s">
        <v>365</v>
      </c>
      <c r="B31" s="2"/>
      <c r="C31" s="2"/>
      <c r="D31" s="2"/>
      <c r="E31" s="2"/>
      <c r="F31" s="3"/>
      <c r="G31" s="459"/>
      <c r="H31" s="459"/>
      <c r="I31" s="459"/>
    </row>
    <row r="32" ht="15.75" customHeight="1">
      <c r="A32" s="462" t="s">
        <v>429</v>
      </c>
      <c r="B32" s="2"/>
      <c r="C32" s="2"/>
      <c r="D32" s="2"/>
      <c r="E32" s="2"/>
      <c r="F32" s="2"/>
      <c r="G32" s="2"/>
      <c r="H32" s="2"/>
      <c r="I32" s="3"/>
    </row>
    <row r="33" ht="15.75" customHeight="1">
      <c r="A33" s="463" t="str">
        <f>G8</f>
        <v>#VALUE!</v>
      </c>
      <c r="B33" s="2"/>
      <c r="C33" s="2"/>
      <c r="D33" s="2"/>
      <c r="E33" s="2"/>
      <c r="F33" s="2"/>
      <c r="G33" s="2"/>
      <c r="H33" s="2"/>
      <c r="I33" s="3"/>
    </row>
    <row r="34" ht="15.75" customHeight="1">
      <c r="A34" s="463" t="str">
        <f>H8</f>
        <v>#VALUE!</v>
      </c>
      <c r="B34" s="2"/>
      <c r="C34" s="2"/>
      <c r="D34" s="2"/>
      <c r="E34" s="2"/>
      <c r="F34" s="2"/>
      <c r="G34" s="2"/>
      <c r="H34" s="2"/>
      <c r="I34" s="3"/>
    </row>
    <row r="35" ht="15.75" customHeight="1">
      <c r="A35" s="463" t="str">
        <f>I8</f>
        <v>#VALUE!</v>
      </c>
      <c r="B35" s="2"/>
      <c r="C35" s="2"/>
      <c r="D35" s="2"/>
      <c r="E35" s="2"/>
      <c r="F35" s="2"/>
      <c r="G35" s="2"/>
      <c r="H35" s="2"/>
      <c r="I35" s="3"/>
    </row>
    <row r="36" ht="15.75" customHeight="1">
      <c r="A36" s="491"/>
      <c r="B36" s="2"/>
      <c r="C36" s="2"/>
      <c r="D36" s="2"/>
      <c r="E36" s="2"/>
      <c r="F36" s="2"/>
      <c r="G36" s="2"/>
      <c r="H36" s="2"/>
      <c r="I36" s="3"/>
    </row>
    <row r="37" ht="49.5" customHeight="1">
      <c r="A37" s="492" t="s">
        <v>430</v>
      </c>
      <c r="B37" s="493" t="str">
        <f>PR!C7</f>
        <v>Vladyslava Hutsuliak
</v>
      </c>
      <c r="C37" s="2"/>
      <c r="D37" s="2"/>
      <c r="E37" s="2"/>
      <c r="F37" s="2"/>
      <c r="G37" s="2"/>
      <c r="H37" s="2"/>
      <c r="I37" s="3"/>
    </row>
    <row r="38" ht="49.5" customHeight="1">
      <c r="A38" s="492" t="s">
        <v>430</v>
      </c>
      <c r="B38" s="493" t="str">
        <f>PR!G8</f>
        <v>APPROVED BY:
Authorised Head name/project manager</v>
      </c>
      <c r="C38" s="2"/>
      <c r="D38" s="2"/>
      <c r="E38" s="2"/>
      <c r="F38" s="2"/>
      <c r="G38" s="2"/>
      <c r="H38" s="2"/>
      <c r="I38" s="3"/>
    </row>
    <row r="39" ht="49.5" customHeight="1">
      <c r="A39" s="492" t="s">
        <v>433</v>
      </c>
      <c r="B39" s="493" t="str">
        <f>'Tech analysis Annex A'!B37</f>
        <v/>
      </c>
      <c r="C39" s="2"/>
      <c r="D39" s="2"/>
      <c r="E39" s="2"/>
      <c r="F39" s="2"/>
      <c r="G39" s="2"/>
      <c r="H39" s="2"/>
      <c r="I39" s="3"/>
    </row>
    <row r="40" ht="15.75" customHeight="1">
      <c r="A40" s="494"/>
      <c r="F40" s="470"/>
    </row>
    <row r="41" ht="15.75" customHeight="1">
      <c r="A41" s="494"/>
      <c r="F41" s="470"/>
    </row>
    <row r="42" ht="15.75" customHeight="1">
      <c r="A42" s="494"/>
      <c r="F42" s="470"/>
    </row>
    <row r="43" ht="15.75" customHeight="1">
      <c r="A43" s="494"/>
      <c r="F43" s="470"/>
    </row>
    <row r="44" ht="15.75" customHeight="1">
      <c r="A44" s="494"/>
      <c r="F44" s="470"/>
    </row>
    <row r="45" ht="15.75" customHeight="1">
      <c r="A45" s="494"/>
      <c r="F45" s="470"/>
    </row>
    <row r="46" ht="15.75" customHeight="1">
      <c r="A46" s="494"/>
      <c r="F46" s="470"/>
    </row>
    <row r="47" ht="15.75" customHeight="1">
      <c r="A47" s="494"/>
      <c r="F47" s="470"/>
    </row>
    <row r="48" ht="15.75" customHeight="1">
      <c r="A48" s="494"/>
      <c r="F48" s="470"/>
    </row>
    <row r="49" ht="15.75" customHeight="1">
      <c r="A49" s="494"/>
      <c r="F49" s="470"/>
    </row>
    <row r="50" ht="15.75" customHeight="1">
      <c r="A50" s="494"/>
      <c r="F50" s="470"/>
    </row>
    <row r="51" ht="15.75" customHeight="1">
      <c r="A51" s="494"/>
      <c r="F51" s="470"/>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11">
    <mergeCell ref="A36:I36"/>
    <mergeCell ref="B37:I37"/>
    <mergeCell ref="B38:I38"/>
    <mergeCell ref="B39:I39"/>
    <mergeCell ref="A7:E8"/>
    <mergeCell ref="F7:F8"/>
    <mergeCell ref="A31:F31"/>
    <mergeCell ref="A32:I32"/>
    <mergeCell ref="A33:I33"/>
    <mergeCell ref="A34:I34"/>
    <mergeCell ref="A35:I35"/>
  </mergeCells>
  <dataValidations>
    <dataValidation type="list" allowBlank="1" showErrorMessage="1" sqref="G10:I30">
      <formula1>"Yes,No"</formula1>
    </dataValidation>
    <dataValidation type="list" allowBlank="1" showErrorMessage="1" sqref="G9:I9">
      <formula1>"Does not meets the requirements,Meets the requirements"</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3.25"/>
    <col customWidth="1" min="2" max="3" width="23.13"/>
    <col customWidth="1" min="4" max="4" width="10.13"/>
    <col customWidth="1" min="5" max="6" width="26.13"/>
    <col customWidth="1" min="7" max="8" width="25.13"/>
    <col customWidth="1" min="9" max="10" width="23.88"/>
  </cols>
  <sheetData>
    <row r="1" ht="93.75" customHeight="1">
      <c r="A1" s="467"/>
      <c r="B1" s="468"/>
      <c r="C1" s="468"/>
      <c r="D1" s="495"/>
      <c r="E1" s="468" t="s">
        <v>437</v>
      </c>
      <c r="F1" s="468"/>
      <c r="G1" s="437"/>
      <c r="H1" s="437"/>
      <c r="I1" s="437"/>
      <c r="J1" s="437"/>
    </row>
    <row r="2">
      <c r="A2" s="467" t="s">
        <v>390</v>
      </c>
      <c r="D2" s="496"/>
      <c r="E2" s="437"/>
      <c r="F2" s="437"/>
      <c r="G2" s="437"/>
      <c r="H2" s="437"/>
      <c r="I2" s="437"/>
      <c r="J2" s="437"/>
    </row>
    <row r="3">
      <c r="A3" s="471"/>
      <c r="B3" s="435"/>
      <c r="C3" s="435"/>
      <c r="D3" s="496"/>
      <c r="E3" s="437"/>
      <c r="F3" s="437"/>
      <c r="G3" s="437"/>
      <c r="H3" s="437"/>
      <c r="I3" s="437"/>
      <c r="J3" s="437"/>
    </row>
    <row r="4" ht="33.75" customHeight="1">
      <c r="A4" s="473" t="s">
        <v>391</v>
      </c>
      <c r="B4" s="435" t="str">
        <f>Request!D8</f>
        <v>FOR THE PURCHASE of goods for a coffee break during small events (information sessions, group consultations, lectures, focus groups, etc.).</v>
      </c>
      <c r="C4" s="435"/>
      <c r="D4" s="496"/>
      <c r="E4" s="437"/>
      <c r="F4" s="437"/>
      <c r="G4" s="437"/>
      <c r="H4" s="437"/>
      <c r="I4" s="437"/>
      <c r="J4" s="437"/>
    </row>
    <row r="5" ht="33.75" customHeight="1">
      <c r="A5" s="473" t="s">
        <v>317</v>
      </c>
      <c r="B5" s="435" t="str">
        <f>Request!D14</f>
        <v>Ukraine</v>
      </c>
      <c r="C5" s="435"/>
      <c r="D5" s="496"/>
      <c r="E5" s="437"/>
      <c r="F5" s="437"/>
      <c r="G5" s="437"/>
      <c r="H5" s="437"/>
      <c r="I5" s="437"/>
      <c r="J5" s="437"/>
    </row>
    <row r="6" ht="33.75" customHeight="1">
      <c r="A6" s="473" t="s">
        <v>388</v>
      </c>
      <c r="B6" s="474">
        <f>Request!D9</f>
        <v>45761</v>
      </c>
      <c r="C6" s="474"/>
      <c r="D6" s="442"/>
      <c r="E6" s="442"/>
      <c r="F6" s="442"/>
      <c r="G6" s="442"/>
      <c r="H6" s="442"/>
      <c r="I6" s="437"/>
      <c r="J6" s="437"/>
    </row>
    <row r="7" ht="46.5" customHeight="1">
      <c r="A7" s="497" t="s">
        <v>438</v>
      </c>
      <c r="B7" s="191"/>
      <c r="C7" s="243"/>
      <c r="D7" s="498" t="s">
        <v>439</v>
      </c>
      <c r="E7" s="499" t="str">
        <f>'Bid openings report'!B85</f>
        <v/>
      </c>
      <c r="F7" s="3"/>
      <c r="G7" s="499" t="str">
        <f>'Bid openings report'!B78</f>
        <v/>
      </c>
      <c r="H7" s="3"/>
      <c r="I7" s="499" t="str">
        <f>'Bid openings report'!B79</f>
        <v/>
      </c>
      <c r="J7" s="3"/>
    </row>
    <row r="8" ht="27.75" customHeight="1">
      <c r="A8" s="500"/>
      <c r="C8" s="77"/>
      <c r="D8" s="88"/>
      <c r="E8" s="499" t="str">
        <f>IFERROR(__xludf.DUMMYFUNCTION("GOOGLETRANSLATE(E7,""uk"",""en"")"),"#VALUE!")</f>
        <v>#VALUE!</v>
      </c>
      <c r="F8" s="3"/>
      <c r="G8" s="499" t="str">
        <f>IFERROR(__xludf.DUMMYFUNCTION("GOOGLETRANSLATE(G7,""uk"",""en"")"),"#VALUE!")</f>
        <v>#VALUE!</v>
      </c>
      <c r="H8" s="3"/>
      <c r="I8" s="499" t="str">
        <f>IFERROR(__xludf.DUMMYFUNCTION("GOOGLETRANSLATE(I7,""uk"",""en"")"),"#VALUE!")</f>
        <v>#VALUE!</v>
      </c>
      <c r="J8" s="3"/>
    </row>
    <row r="9" ht="33.75" customHeight="1">
      <c r="A9" s="501"/>
      <c r="B9" s="59"/>
      <c r="C9" s="25"/>
      <c r="D9" s="73"/>
      <c r="E9" s="502" t="s">
        <v>440</v>
      </c>
      <c r="F9" s="502" t="s">
        <v>441</v>
      </c>
      <c r="G9" s="502" t="s">
        <v>440</v>
      </c>
      <c r="H9" s="502" t="s">
        <v>441</v>
      </c>
      <c r="I9" s="502" t="s">
        <v>440</v>
      </c>
      <c r="J9" s="502" t="s">
        <v>441</v>
      </c>
    </row>
    <row r="10">
      <c r="A10" s="503" t="str">
        <f>PR!A17</f>
        <v>ITEM #</v>
      </c>
      <c r="B10" s="504" t="str">
        <f>PR!B17</f>
        <v>DESCRIPTION OF ITEM (UKR)</v>
      </c>
      <c r="C10" s="504" t="str">
        <f>PR!D17</f>
        <v>DESCRIPTION OF ITEM (ENG)</v>
      </c>
      <c r="D10" s="505" t="str">
        <f>PR!G17</f>
        <v>QT</v>
      </c>
      <c r="E10" s="504"/>
      <c r="F10" s="504"/>
      <c r="G10" s="504"/>
      <c r="H10" s="504"/>
      <c r="I10" s="504"/>
      <c r="J10" s="504"/>
    </row>
    <row r="11">
      <c r="A11" s="506">
        <f>PR!A18</f>
        <v>1</v>
      </c>
      <c r="B11" s="452" t="str">
        <f>PR!B18</f>
        <v>Кавовий напій 3 в 1</v>
      </c>
      <c r="C11" s="507" t="str">
        <f>PR!D18</f>
        <v>Coffee drink 3 in 1</v>
      </c>
      <c r="D11" s="508">
        <f>PR!G18</f>
        <v>1</v>
      </c>
      <c r="E11" s="452"/>
      <c r="F11" s="452"/>
      <c r="G11" s="452"/>
      <c r="H11" s="452"/>
      <c r="I11" s="452"/>
      <c r="J11" s="452"/>
    </row>
    <row r="12">
      <c r="A12" s="509">
        <f>PR!A19</f>
        <v>2</v>
      </c>
      <c r="B12" s="452" t="str">
        <f>PR!B19</f>
        <v>Кава розчинна  стік</v>
      </c>
      <c r="C12" s="452" t="str">
        <f>PR!D19</f>
        <v>Instant coffee drain</v>
      </c>
      <c r="D12" s="508">
        <f>PR!G19</f>
        <v>1</v>
      </c>
      <c r="E12" s="452"/>
      <c r="F12" s="452"/>
      <c r="G12" s="452"/>
      <c r="H12" s="452"/>
      <c r="I12" s="452"/>
      <c r="J12" s="452"/>
    </row>
    <row r="13">
      <c r="A13" s="503">
        <f>PR!A20</f>
        <v>3</v>
      </c>
      <c r="B13" s="504" t="str">
        <f>PR!B20</f>
        <v>Чай "Квітковий чай асорті" пакетований</v>
      </c>
      <c r="C13" s="504" t="str">
        <f>PR!D20</f>
        <v>Tea "Assorted Flower Tea" is packaged</v>
      </c>
      <c r="D13" s="505">
        <f>PR!G20</f>
        <v>1</v>
      </c>
      <c r="E13" s="504"/>
      <c r="F13" s="504"/>
      <c r="G13" s="504"/>
      <c r="H13" s="504"/>
      <c r="I13" s="504"/>
      <c r="J13" s="504"/>
    </row>
    <row r="14">
      <c r="A14" s="506">
        <f>PR!A21</f>
        <v>4</v>
      </c>
      <c r="B14" s="452" t="str">
        <f>PR!B21</f>
        <v>Чай чорний пакетований асорті</v>
      </c>
      <c r="C14" s="452" t="str">
        <f>PR!D21</f>
        <v>Assorted bagged black tea</v>
      </c>
      <c r="D14" s="508">
        <f>PR!G21</f>
        <v>1</v>
      </c>
      <c r="E14" s="452"/>
      <c r="F14" s="452"/>
      <c r="G14" s="452"/>
      <c r="H14" s="452"/>
      <c r="I14" s="452"/>
      <c r="J14" s="452"/>
    </row>
    <row r="15">
      <c r="A15" s="506">
        <f>PR!A22</f>
        <v>5</v>
      </c>
      <c r="B15" s="452" t="str">
        <f>PR!B22</f>
        <v>Чай зелений  пакетований асорті</v>
      </c>
      <c r="C15" s="452" t="str">
        <f>PR!D22</f>
        <v>Assorted packaged green tea</v>
      </c>
      <c r="D15" s="508">
        <f>PR!G22</f>
        <v>1</v>
      </c>
      <c r="E15" s="452"/>
      <c r="F15" s="452"/>
      <c r="G15" s="452"/>
      <c r="H15" s="452"/>
      <c r="I15" s="452"/>
      <c r="J15" s="452"/>
    </row>
    <row r="16" ht="15.75" customHeight="1">
      <c r="A16" s="503">
        <f>PR!A23</f>
        <v>6</v>
      </c>
      <c r="B16" s="504" t="str">
        <f>PR!B23</f>
        <v>Нектар </v>
      </c>
      <c r="C16" s="504" t="str">
        <f>PR!D23</f>
        <v>Nectar </v>
      </c>
      <c r="D16" s="505">
        <f>PR!G23</f>
        <v>1</v>
      </c>
      <c r="E16" s="504"/>
      <c r="F16" s="504"/>
      <c r="G16" s="504"/>
      <c r="H16" s="504"/>
      <c r="I16" s="504"/>
      <c r="J16" s="504"/>
    </row>
    <row r="17" ht="15.75" customHeight="1">
      <c r="A17" s="506">
        <f>PR!A24</f>
        <v>7</v>
      </c>
      <c r="B17" s="452" t="str">
        <f>PR!B24</f>
        <v>Вода мінеральна питна столова негазована</v>
      </c>
      <c r="C17" s="452" t="str">
        <f>PR!D24</f>
        <v>Non-carbonated table mineral drinking water</v>
      </c>
      <c r="D17" s="508">
        <f>PR!G24</f>
        <v>1</v>
      </c>
      <c r="E17" s="452"/>
      <c r="F17" s="452"/>
      <c r="G17" s="452"/>
      <c r="H17" s="452"/>
      <c r="I17" s="452"/>
      <c r="J17" s="452"/>
    </row>
    <row r="18" ht="15.75" customHeight="1">
      <c r="A18" s="506">
        <f>PR!A25</f>
        <v>8</v>
      </c>
      <c r="B18" s="452" t="str">
        <f>PR!B25</f>
        <v>Вода мінеральна питна столова газована</v>
      </c>
      <c r="C18" s="452" t="str">
        <f>PR!D25</f>
        <v>Carbonated mineral drinking table water</v>
      </c>
      <c r="D18" s="508">
        <f>PR!G25</f>
        <v>1</v>
      </c>
      <c r="E18" s="452"/>
      <c r="F18" s="452"/>
      <c r="G18" s="452"/>
      <c r="H18" s="452"/>
      <c r="I18" s="452"/>
      <c r="J18" s="452"/>
    </row>
    <row r="19" ht="15.75" customHeight="1">
      <c r="A19" s="510">
        <v>9.0</v>
      </c>
      <c r="B19" s="452" t="str">
        <f>PR!B26</f>
        <v>Цукерки вафельні </v>
      </c>
      <c r="C19" s="452" t="str">
        <f>PR!D26</f>
        <v>Waffle candies </v>
      </c>
      <c r="D19" s="508">
        <f>PR!G26</f>
        <v>1</v>
      </c>
      <c r="E19" s="452"/>
      <c r="F19" s="452"/>
      <c r="G19" s="452"/>
      <c r="H19" s="452"/>
      <c r="I19" s="452"/>
      <c r="J19" s="452"/>
    </row>
    <row r="20" ht="15.75" customHeight="1">
      <c r="A20" s="510">
        <v>10.0</v>
      </c>
      <c r="B20" s="452" t="str">
        <f>PR!B27</f>
        <v>Цукерки шоколадні </v>
      </c>
      <c r="C20" s="452" t="str">
        <f>PR!D27</f>
        <v>Chocolate candies </v>
      </c>
      <c r="D20" s="508">
        <f>PR!G27</f>
        <v>1</v>
      </c>
      <c r="E20" s="452"/>
      <c r="F20" s="452"/>
      <c r="G20" s="452"/>
      <c r="H20" s="452"/>
      <c r="I20" s="452"/>
      <c r="J20" s="452"/>
    </row>
    <row r="21" ht="15.75" customHeight="1">
      <c r="A21" s="510">
        <v>11.0</v>
      </c>
      <c r="B21" s="452" t="str">
        <f>PR!B28</f>
        <v>Печиво здобне листкове </v>
      </c>
      <c r="C21" s="452" t="str">
        <f>PR!D28</f>
        <v>Butter puff pastry </v>
      </c>
      <c r="D21" s="508">
        <f>PR!G28</f>
        <v>1</v>
      </c>
      <c r="E21" s="452"/>
      <c r="F21" s="452"/>
      <c r="G21" s="452"/>
      <c r="H21" s="452"/>
      <c r="I21" s="452"/>
      <c r="J21" s="452"/>
    </row>
    <row r="22" ht="15.75" customHeight="1">
      <c r="A22" s="510">
        <v>12.0</v>
      </c>
      <c r="B22" s="452" t="str">
        <f>PR!B29</f>
        <v>Вафлі </v>
      </c>
      <c r="C22" s="452" t="str">
        <f>PR!D29</f>
        <v>Waffles </v>
      </c>
      <c r="D22" s="508">
        <f>PR!G29</f>
        <v>1</v>
      </c>
      <c r="E22" s="452"/>
      <c r="F22" s="452"/>
      <c r="G22" s="452"/>
      <c r="H22" s="452"/>
      <c r="I22" s="452"/>
      <c r="J22" s="452"/>
    </row>
    <row r="23" ht="15.75" customHeight="1">
      <c r="A23" s="510">
        <v>13.0</v>
      </c>
      <c r="B23" s="452" t="str">
        <f>PR!B30</f>
        <v>Печиво біскітне</v>
      </c>
      <c r="C23" s="452" t="str">
        <f>PR!D30</f>
        <v>Biscuit cookies</v>
      </c>
      <c r="D23" s="508">
        <f>PR!G30</f>
        <v>1</v>
      </c>
      <c r="E23" s="452"/>
      <c r="F23" s="452"/>
      <c r="G23" s="452"/>
      <c r="H23" s="452"/>
      <c r="I23" s="452"/>
      <c r="J23" s="452"/>
    </row>
    <row r="24" ht="15.75" customHeight="1">
      <c r="A24" s="510">
        <v>14.0</v>
      </c>
      <c r="B24" s="452" t="str">
        <f>PR!B31</f>
        <v>Печиво здобне пісочне</v>
      </c>
      <c r="C24" s="452" t="str">
        <f>PR!D31</f>
        <v>Butter shortbread cookies</v>
      </c>
      <c r="D24" s="508">
        <f>PR!G31</f>
        <v>1</v>
      </c>
      <c r="E24" s="452"/>
      <c r="F24" s="452"/>
      <c r="G24" s="452"/>
      <c r="H24" s="452"/>
      <c r="I24" s="452"/>
      <c r="J24" s="452"/>
    </row>
    <row r="25" ht="15.75" customHeight="1">
      <c r="A25" s="510">
        <v>15.0</v>
      </c>
      <c r="B25" s="452" t="str">
        <f>PR!B32</f>
        <v>Круасан з начинкою в індивідуальній упаковці</v>
      </c>
      <c r="C25" s="452" t="str">
        <f>PR!D32</f>
        <v>Croissant with filling in individual packaging</v>
      </c>
      <c r="D25" s="508">
        <f>PR!G32</f>
        <v>1</v>
      </c>
      <c r="E25" s="452"/>
      <c r="F25" s="452"/>
      <c r="G25" s="452"/>
      <c r="H25" s="452"/>
      <c r="I25" s="452"/>
      <c r="J25" s="452"/>
    </row>
    <row r="26" ht="15.75" customHeight="1">
      <c r="A26" s="510">
        <v>16.0</v>
      </c>
      <c r="B26" s="452" t="str">
        <f>PR!B33</f>
        <v>Стакан одноразовий паперовий 250 мл </v>
      </c>
      <c r="C26" s="452" t="str">
        <f>PR!D33</f>
        <v>Disposable paper cup 250 ml </v>
      </c>
      <c r="D26" s="508">
        <f>PR!G33</f>
        <v>1</v>
      </c>
      <c r="E26" s="452"/>
      <c r="F26" s="452"/>
      <c r="G26" s="452"/>
      <c r="H26" s="452"/>
      <c r="I26" s="452"/>
      <c r="J26" s="452"/>
    </row>
    <row r="27" ht="15.75" customHeight="1">
      <c r="A27" s="510">
        <v>17.0</v>
      </c>
      <c r="B27" s="452" t="str">
        <f>PR!B34</f>
        <v>Цукор білий кристалічний порційний стік</v>
      </c>
      <c r="C27" s="452" t="str">
        <f>PR!D34</f>
        <v>Sugar white crystalline batch flow</v>
      </c>
      <c r="D27" s="508">
        <f>PR!G34</f>
        <v>1</v>
      </c>
      <c r="E27" s="452"/>
      <c r="F27" s="452"/>
      <c r="G27" s="452"/>
      <c r="H27" s="452"/>
      <c r="I27" s="452"/>
      <c r="J27" s="452"/>
    </row>
    <row r="28" ht="15.75" customHeight="1">
      <c r="A28" s="510">
        <v>18.0</v>
      </c>
      <c r="B28" s="452" t="str">
        <f>PR!B35</f>
        <v>Тарілка одноразова паперова</v>
      </c>
      <c r="C28" s="452" t="str">
        <f>PR!D35</f>
        <v>Disposable paper plate</v>
      </c>
      <c r="D28" s="508">
        <f>PR!G35</f>
        <v>1</v>
      </c>
      <c r="E28" s="452"/>
      <c r="F28" s="452"/>
      <c r="G28" s="452"/>
      <c r="H28" s="452"/>
      <c r="I28" s="452"/>
      <c r="J28" s="452"/>
    </row>
    <row r="29" ht="15.75" customHeight="1">
      <c r="A29" s="510">
        <v>19.0</v>
      </c>
      <c r="B29" s="452" t="str">
        <f>PR!B36</f>
        <v>Серветки столові</v>
      </c>
      <c r="C29" s="452" t="str">
        <f>PR!D36</f>
        <v>Table napkins</v>
      </c>
      <c r="D29" s="508">
        <f>PR!G36</f>
        <v>1</v>
      </c>
      <c r="E29" s="452"/>
      <c r="F29" s="452"/>
      <c r="G29" s="452"/>
      <c r="H29" s="452"/>
      <c r="I29" s="452"/>
      <c r="J29" s="452"/>
    </row>
    <row r="30" ht="15.75" customHeight="1">
      <c r="A30" s="510">
        <v>20.0</v>
      </c>
      <c r="B30" s="452" t="str">
        <f>PR!B37</f>
        <v>Мішалка одноразова дерев'яна</v>
      </c>
      <c r="C30" s="452" t="str">
        <f>PR!D37</f>
        <v>A disposable wooden mixer</v>
      </c>
      <c r="D30" s="508">
        <f>PR!G37</f>
        <v>1</v>
      </c>
      <c r="E30" s="452"/>
      <c r="F30" s="452"/>
      <c r="G30" s="452"/>
      <c r="H30" s="452"/>
      <c r="I30" s="452"/>
      <c r="J30" s="452"/>
    </row>
    <row r="31" ht="15.75" customHeight="1">
      <c r="A31" s="510">
        <v>21.0</v>
      </c>
      <c r="B31" s="452" t="str">
        <f>PR!B38</f>
        <v>Мед порційний</v>
      </c>
      <c r="C31" s="452" t="str">
        <f>PR!D38</f>
        <v>Portion honey</v>
      </c>
      <c r="D31" s="508">
        <f>PR!G38</f>
        <v>1</v>
      </c>
      <c r="E31" s="452"/>
      <c r="F31" s="452"/>
      <c r="G31" s="452"/>
      <c r="H31" s="452"/>
      <c r="I31" s="452"/>
      <c r="J31" s="452"/>
    </row>
    <row r="32" ht="42.75" customHeight="1">
      <c r="A32" s="511" t="s">
        <v>442</v>
      </c>
      <c r="B32" s="2"/>
      <c r="C32" s="2"/>
      <c r="D32" s="3"/>
      <c r="E32" s="512"/>
      <c r="F32" s="3"/>
      <c r="G32" s="512"/>
      <c r="H32" s="3"/>
      <c r="I32" s="512"/>
      <c r="J32" s="3"/>
    </row>
    <row r="33" ht="42.75" customHeight="1">
      <c r="A33" s="511" t="s">
        <v>443</v>
      </c>
      <c r="B33" s="2"/>
      <c r="C33" s="2"/>
      <c r="D33" s="3"/>
      <c r="E33" s="512"/>
      <c r="F33" s="3"/>
      <c r="G33" s="512"/>
      <c r="H33" s="3"/>
      <c r="I33" s="512"/>
      <c r="J33" s="3"/>
    </row>
    <row r="34" ht="66.75" customHeight="1">
      <c r="A34" s="511" t="s">
        <v>365</v>
      </c>
      <c r="B34" s="2"/>
      <c r="C34" s="2"/>
      <c r="D34" s="3"/>
      <c r="E34" s="512"/>
      <c r="F34" s="3"/>
      <c r="G34" s="512"/>
      <c r="H34" s="3"/>
      <c r="I34" s="512"/>
      <c r="J34" s="3"/>
    </row>
    <row r="35" ht="36.0" customHeight="1">
      <c r="A35" s="462"/>
      <c r="B35" s="2"/>
      <c r="C35" s="2"/>
      <c r="D35" s="2"/>
      <c r="E35" s="2"/>
      <c r="F35" s="2"/>
      <c r="G35" s="2"/>
      <c r="H35" s="2"/>
      <c r="I35" s="2"/>
      <c r="J35" s="3"/>
    </row>
    <row r="36" ht="45.0" customHeight="1">
      <c r="A36" s="513" t="s">
        <v>444</v>
      </c>
      <c r="B36" s="514"/>
      <c r="C36" s="2"/>
      <c r="D36" s="2"/>
      <c r="E36" s="2"/>
      <c r="F36" s="2"/>
      <c r="G36" s="2"/>
      <c r="H36" s="2"/>
      <c r="I36" s="2"/>
      <c r="J36" s="3"/>
    </row>
    <row r="37" ht="57.0" customHeight="1">
      <c r="A37" s="515" t="s">
        <v>445</v>
      </c>
      <c r="B37" s="2"/>
      <c r="C37" s="2"/>
      <c r="D37" s="2"/>
      <c r="E37" s="2"/>
      <c r="F37" s="2"/>
      <c r="G37" s="2"/>
      <c r="H37" s="2"/>
      <c r="I37" s="2"/>
      <c r="J37" s="3"/>
    </row>
    <row r="38" ht="48.75" customHeight="1">
      <c r="A38" s="513" t="s">
        <v>446</v>
      </c>
      <c r="B38" s="514"/>
      <c r="C38" s="2"/>
      <c r="D38" s="2"/>
      <c r="E38" s="2"/>
      <c r="F38" s="2"/>
      <c r="G38" s="2"/>
      <c r="H38" s="2"/>
      <c r="I38" s="2"/>
      <c r="J38" s="3"/>
    </row>
    <row r="39" ht="34.5" customHeight="1">
      <c r="A39" s="492" t="s">
        <v>430</v>
      </c>
      <c r="B39" s="493" t="str">
        <f>PR!C13</f>
        <v>Galkin Oleksandr</v>
      </c>
      <c r="C39" s="2"/>
      <c r="D39" s="2"/>
      <c r="E39" s="2"/>
      <c r="F39" s="2"/>
      <c r="G39" s="2"/>
      <c r="H39" s="2"/>
      <c r="I39" s="2"/>
      <c r="J39" s="3"/>
    </row>
    <row r="40" ht="42.75" customHeight="1">
      <c r="A40" s="492" t="s">
        <v>430</v>
      </c>
      <c r="B40" s="493" t="str">
        <f>PR!G10</f>
        <v>APPROVED BY:
Finance Officer's name</v>
      </c>
      <c r="C40" s="2"/>
      <c r="D40" s="2"/>
      <c r="E40" s="2"/>
      <c r="F40" s="2"/>
      <c r="G40" s="2"/>
      <c r="H40" s="2"/>
      <c r="I40" s="2"/>
      <c r="J40" s="3"/>
    </row>
    <row r="41" ht="42.0" customHeight="1">
      <c r="A41" s="492" t="s">
        <v>433</v>
      </c>
      <c r="B41" s="493" t="str">
        <f>'Tech analysis Annex A'!B37</f>
        <v/>
      </c>
      <c r="C41" s="2"/>
      <c r="D41" s="2"/>
      <c r="E41" s="2"/>
      <c r="F41" s="2"/>
      <c r="G41" s="2"/>
      <c r="H41" s="2"/>
      <c r="I41" s="2"/>
      <c r="J41" s="3"/>
    </row>
    <row r="42" ht="15.75" customHeight="1">
      <c r="D42" s="516"/>
    </row>
    <row r="43" ht="15.75" customHeight="1">
      <c r="D43" s="516"/>
    </row>
    <row r="44" ht="15.75" customHeight="1">
      <c r="D44" s="516"/>
    </row>
    <row r="45" ht="15.75" customHeight="1">
      <c r="D45" s="516"/>
    </row>
    <row r="46" ht="15.75" customHeight="1">
      <c r="D46" s="516"/>
    </row>
    <row r="47" ht="15.75" customHeight="1">
      <c r="D47" s="516"/>
    </row>
    <row r="48" ht="15.75" customHeight="1">
      <c r="D48" s="516"/>
    </row>
    <row r="49" ht="15.75" customHeight="1">
      <c r="D49" s="516"/>
    </row>
    <row r="50" ht="15.75" customHeight="1">
      <c r="D50" s="516"/>
    </row>
    <row r="51" ht="15.75" customHeight="1">
      <c r="D51" s="516"/>
    </row>
    <row r="52" ht="15.75" customHeight="1">
      <c r="D52" s="516"/>
    </row>
    <row r="53" ht="15.75" customHeight="1">
      <c r="D53" s="516"/>
    </row>
    <row r="54" ht="15.75" customHeight="1">
      <c r="D54" s="516"/>
    </row>
    <row r="55" ht="15.75" customHeight="1">
      <c r="D55" s="516"/>
    </row>
    <row r="56" ht="15.75" customHeight="1">
      <c r="D56" s="516"/>
    </row>
    <row r="57" ht="15.75" customHeight="1">
      <c r="D57" s="516"/>
    </row>
    <row r="58" ht="15.75" customHeight="1">
      <c r="D58" s="516"/>
    </row>
    <row r="59" ht="15.75" customHeight="1">
      <c r="D59" s="516"/>
    </row>
    <row r="60" ht="15.75" customHeight="1">
      <c r="D60" s="516"/>
    </row>
    <row r="61" ht="15.75" customHeight="1">
      <c r="D61" s="516"/>
    </row>
    <row r="62" ht="15.75" customHeight="1">
      <c r="D62" s="516"/>
    </row>
    <row r="63" ht="15.75" customHeight="1">
      <c r="D63" s="516"/>
    </row>
    <row r="64" ht="15.75" customHeight="1">
      <c r="D64" s="516"/>
    </row>
    <row r="65" ht="15.75" customHeight="1">
      <c r="D65" s="516"/>
    </row>
    <row r="66" ht="15.75" customHeight="1">
      <c r="D66" s="516"/>
    </row>
    <row r="67" ht="15.75" customHeight="1">
      <c r="D67" s="516"/>
    </row>
    <row r="68" ht="15.75" customHeight="1">
      <c r="D68" s="516"/>
    </row>
    <row r="69" ht="15.75" customHeight="1">
      <c r="D69" s="516"/>
    </row>
    <row r="70" ht="15.75" customHeight="1">
      <c r="D70" s="516"/>
    </row>
    <row r="71" ht="15.75" customHeight="1">
      <c r="D71" s="516"/>
    </row>
    <row r="72" ht="15.75" customHeight="1">
      <c r="D72" s="516"/>
    </row>
    <row r="73" ht="15.75" customHeight="1">
      <c r="D73" s="516"/>
    </row>
    <row r="74" ht="15.75" customHeight="1">
      <c r="D74" s="516"/>
    </row>
    <row r="75" ht="15.75" customHeight="1">
      <c r="D75" s="516"/>
    </row>
    <row r="76" ht="15.75" customHeight="1">
      <c r="D76" s="516"/>
    </row>
    <row r="77" ht="15.75" customHeight="1">
      <c r="D77" s="516"/>
    </row>
    <row r="78" ht="15.75" customHeight="1">
      <c r="D78" s="516"/>
    </row>
    <row r="79" ht="15.75" customHeight="1">
      <c r="D79" s="516"/>
    </row>
    <row r="80" ht="15.75" customHeight="1">
      <c r="D80" s="516"/>
    </row>
    <row r="81" ht="15.75" customHeight="1">
      <c r="D81" s="516"/>
    </row>
    <row r="82" ht="15.75" customHeight="1">
      <c r="D82" s="516"/>
    </row>
    <row r="83" ht="15.75" customHeight="1">
      <c r="D83" s="516"/>
    </row>
    <row r="84" ht="15.75" customHeight="1">
      <c r="D84" s="516"/>
    </row>
    <row r="85" ht="15.75" customHeight="1">
      <c r="D85" s="516"/>
    </row>
    <row r="86" ht="15.75" customHeight="1">
      <c r="D86" s="516"/>
    </row>
    <row r="87" ht="15.75" customHeight="1">
      <c r="D87" s="516"/>
    </row>
    <row r="88" ht="15.75" customHeight="1">
      <c r="D88" s="516"/>
    </row>
    <row r="89" ht="15.75" customHeight="1">
      <c r="D89" s="516"/>
    </row>
    <row r="90" ht="15.75" customHeight="1">
      <c r="D90" s="516"/>
    </row>
    <row r="91" ht="15.75" customHeight="1">
      <c r="D91" s="516"/>
    </row>
    <row r="92" ht="15.75" customHeight="1">
      <c r="D92" s="516"/>
    </row>
    <row r="93" ht="15.75" customHeight="1">
      <c r="D93" s="516"/>
    </row>
    <row r="94" ht="15.75" customHeight="1">
      <c r="D94" s="516"/>
    </row>
    <row r="95" ht="15.75" customHeight="1">
      <c r="D95" s="516"/>
    </row>
    <row r="96" ht="15.75" customHeight="1">
      <c r="D96" s="516"/>
    </row>
    <row r="97" ht="15.75" customHeight="1">
      <c r="D97" s="516"/>
    </row>
    <row r="98" ht="15.75" customHeight="1">
      <c r="D98" s="516"/>
    </row>
    <row r="99" ht="15.75" customHeight="1">
      <c r="D99" s="516"/>
    </row>
    <row r="100" ht="15.75" customHeight="1">
      <c r="D100" s="516"/>
    </row>
    <row r="101" ht="15.75" customHeight="1">
      <c r="D101" s="516"/>
    </row>
    <row r="102" ht="15.75" customHeight="1">
      <c r="D102" s="516"/>
    </row>
    <row r="103" ht="15.75" customHeight="1">
      <c r="D103" s="516"/>
    </row>
    <row r="104" ht="15.75" customHeight="1">
      <c r="D104" s="516"/>
    </row>
    <row r="105" ht="15.75" customHeight="1">
      <c r="D105" s="516"/>
    </row>
    <row r="106" ht="15.75" customHeight="1">
      <c r="D106" s="516"/>
    </row>
    <row r="107" ht="15.75" customHeight="1">
      <c r="D107" s="516"/>
    </row>
    <row r="108" ht="15.75" customHeight="1">
      <c r="D108" s="516"/>
    </row>
    <row r="109" ht="15.75" customHeight="1">
      <c r="D109" s="516"/>
    </row>
    <row r="110" ht="15.75" customHeight="1">
      <c r="D110" s="516"/>
    </row>
    <row r="111" ht="15.75" customHeight="1">
      <c r="D111" s="516"/>
    </row>
    <row r="112" ht="15.75" customHeight="1">
      <c r="D112" s="516"/>
    </row>
    <row r="113" ht="15.75" customHeight="1">
      <c r="D113" s="516"/>
    </row>
    <row r="114" ht="15.75" customHeight="1">
      <c r="D114" s="516"/>
    </row>
    <row r="115" ht="15.75" customHeight="1">
      <c r="D115" s="516"/>
    </row>
    <row r="116" ht="15.75" customHeight="1">
      <c r="D116" s="516"/>
    </row>
    <row r="117" ht="15.75" customHeight="1">
      <c r="D117" s="516"/>
    </row>
    <row r="118" ht="15.75" customHeight="1">
      <c r="D118" s="516"/>
    </row>
    <row r="119" ht="15.75" customHeight="1">
      <c r="D119" s="516"/>
    </row>
    <row r="120" ht="15.75" customHeight="1">
      <c r="D120" s="516"/>
    </row>
    <row r="121" ht="15.75" customHeight="1">
      <c r="D121" s="516"/>
    </row>
    <row r="122" ht="15.75" customHeight="1">
      <c r="D122" s="516"/>
    </row>
    <row r="123" ht="15.75" customHeight="1">
      <c r="D123" s="516"/>
    </row>
    <row r="124" ht="15.75" customHeight="1">
      <c r="D124" s="516"/>
    </row>
    <row r="125" ht="15.75" customHeight="1">
      <c r="D125" s="516"/>
    </row>
    <row r="126" ht="15.75" customHeight="1">
      <c r="D126" s="516"/>
    </row>
    <row r="127" ht="15.75" customHeight="1">
      <c r="D127" s="516"/>
    </row>
    <row r="128" ht="15.75" customHeight="1">
      <c r="D128" s="516"/>
    </row>
    <row r="129" ht="15.75" customHeight="1">
      <c r="D129" s="516"/>
    </row>
    <row r="130" ht="15.75" customHeight="1">
      <c r="D130" s="516"/>
    </row>
    <row r="131" ht="15.75" customHeight="1">
      <c r="D131" s="516"/>
    </row>
    <row r="132" ht="15.75" customHeight="1">
      <c r="D132" s="516"/>
    </row>
    <row r="133" ht="15.75" customHeight="1">
      <c r="D133" s="516"/>
    </row>
    <row r="134" ht="15.75" customHeight="1">
      <c r="D134" s="516"/>
    </row>
    <row r="135" ht="15.75" customHeight="1">
      <c r="D135" s="516"/>
    </row>
    <row r="136" ht="15.75" customHeight="1">
      <c r="D136" s="516"/>
    </row>
    <row r="137" ht="15.75" customHeight="1">
      <c r="D137" s="516"/>
    </row>
    <row r="138" ht="15.75" customHeight="1">
      <c r="D138" s="516"/>
    </row>
    <row r="139" ht="15.75" customHeight="1">
      <c r="D139" s="516"/>
    </row>
    <row r="140" ht="15.75" customHeight="1">
      <c r="D140" s="516"/>
    </row>
    <row r="141" ht="15.75" customHeight="1">
      <c r="D141" s="516"/>
    </row>
    <row r="142" ht="15.75" customHeight="1">
      <c r="D142" s="516"/>
    </row>
    <row r="143" ht="15.75" customHeight="1">
      <c r="D143" s="516"/>
    </row>
    <row r="144" ht="15.75" customHeight="1">
      <c r="D144" s="516"/>
    </row>
    <row r="145" ht="15.75" customHeight="1">
      <c r="D145" s="516"/>
    </row>
    <row r="146" ht="15.75" customHeight="1">
      <c r="D146" s="516"/>
    </row>
    <row r="147" ht="15.75" customHeight="1">
      <c r="D147" s="516"/>
    </row>
    <row r="148" ht="15.75" customHeight="1">
      <c r="D148" s="516"/>
    </row>
    <row r="149" ht="15.75" customHeight="1">
      <c r="D149" s="516"/>
    </row>
    <row r="150" ht="15.75" customHeight="1">
      <c r="D150" s="516"/>
    </row>
    <row r="151" ht="15.75" customHeight="1">
      <c r="D151" s="516"/>
    </row>
    <row r="152" ht="15.75" customHeight="1">
      <c r="D152" s="516"/>
    </row>
    <row r="153" ht="15.75" customHeight="1">
      <c r="D153" s="516"/>
    </row>
    <row r="154" ht="15.75" customHeight="1">
      <c r="D154" s="516"/>
    </row>
    <row r="155" ht="15.75" customHeight="1">
      <c r="D155" s="516"/>
    </row>
    <row r="156" ht="15.75" customHeight="1">
      <c r="D156" s="516"/>
    </row>
    <row r="157" ht="15.75" customHeight="1">
      <c r="D157" s="516"/>
    </row>
    <row r="158" ht="15.75" customHeight="1">
      <c r="D158" s="516"/>
    </row>
    <row r="159" ht="15.75" customHeight="1">
      <c r="D159" s="516"/>
    </row>
    <row r="160" ht="15.75" customHeight="1">
      <c r="D160" s="516"/>
    </row>
    <row r="161" ht="15.75" customHeight="1">
      <c r="D161" s="516"/>
    </row>
    <row r="162" ht="15.75" customHeight="1">
      <c r="D162" s="516"/>
    </row>
    <row r="163" ht="15.75" customHeight="1">
      <c r="D163" s="516"/>
    </row>
    <row r="164" ht="15.75" customHeight="1">
      <c r="D164" s="516"/>
    </row>
    <row r="165" ht="15.75" customHeight="1">
      <c r="D165" s="516"/>
    </row>
    <row r="166" ht="15.75" customHeight="1">
      <c r="D166" s="516"/>
    </row>
    <row r="167" ht="15.75" customHeight="1">
      <c r="D167" s="516"/>
    </row>
    <row r="168" ht="15.75" customHeight="1">
      <c r="D168" s="516"/>
    </row>
    <row r="169" ht="15.75" customHeight="1">
      <c r="D169" s="516"/>
    </row>
    <row r="170" ht="15.75" customHeight="1">
      <c r="D170" s="516"/>
    </row>
    <row r="171" ht="15.75" customHeight="1">
      <c r="D171" s="516"/>
    </row>
    <row r="172" ht="15.75" customHeight="1">
      <c r="D172" s="516"/>
    </row>
    <row r="173" ht="15.75" customHeight="1">
      <c r="D173" s="516"/>
    </row>
    <row r="174" ht="15.75" customHeight="1">
      <c r="D174" s="516"/>
    </row>
    <row r="175" ht="15.75" customHeight="1">
      <c r="D175" s="516"/>
    </row>
    <row r="176" ht="15.75" customHeight="1">
      <c r="D176" s="516"/>
    </row>
    <row r="177" ht="15.75" customHeight="1">
      <c r="D177" s="516"/>
    </row>
    <row r="178" ht="15.75" customHeight="1">
      <c r="D178" s="516"/>
    </row>
    <row r="179" ht="15.75" customHeight="1">
      <c r="D179" s="516"/>
    </row>
    <row r="180" ht="15.75" customHeight="1">
      <c r="D180" s="516"/>
    </row>
    <row r="181" ht="15.75" customHeight="1">
      <c r="D181" s="516"/>
    </row>
    <row r="182" ht="15.75" customHeight="1">
      <c r="D182" s="516"/>
    </row>
    <row r="183" ht="15.75" customHeight="1">
      <c r="D183" s="516"/>
    </row>
    <row r="184" ht="15.75" customHeight="1">
      <c r="D184" s="516"/>
    </row>
    <row r="185" ht="15.75" customHeight="1">
      <c r="D185" s="516"/>
    </row>
    <row r="186" ht="15.75" customHeight="1">
      <c r="D186" s="516"/>
    </row>
    <row r="187" ht="15.75" customHeight="1">
      <c r="D187" s="516"/>
    </row>
    <row r="188" ht="15.75" customHeight="1">
      <c r="D188" s="516"/>
    </row>
    <row r="189" ht="15.75" customHeight="1">
      <c r="D189" s="516"/>
    </row>
    <row r="190" ht="15.75" customHeight="1">
      <c r="D190" s="516"/>
    </row>
    <row r="191" ht="15.75" customHeight="1">
      <c r="D191" s="516"/>
    </row>
    <row r="192" ht="15.75" customHeight="1">
      <c r="D192" s="516"/>
    </row>
    <row r="193" ht="15.75" customHeight="1">
      <c r="D193" s="516"/>
    </row>
    <row r="194" ht="15.75" customHeight="1">
      <c r="D194" s="516"/>
    </row>
    <row r="195" ht="15.75" customHeight="1">
      <c r="D195" s="516"/>
    </row>
    <row r="196" ht="15.75" customHeight="1">
      <c r="D196" s="516"/>
    </row>
    <row r="197" ht="15.75" customHeight="1">
      <c r="D197" s="516"/>
    </row>
    <row r="198" ht="15.75" customHeight="1">
      <c r="D198" s="516"/>
    </row>
    <row r="199" ht="15.75" customHeight="1">
      <c r="D199" s="516"/>
    </row>
    <row r="200" ht="15.75" customHeight="1">
      <c r="D200" s="516"/>
    </row>
    <row r="201" ht="15.75" customHeight="1">
      <c r="D201" s="516"/>
    </row>
    <row r="202" ht="15.75" customHeight="1">
      <c r="D202" s="516"/>
    </row>
    <row r="203" ht="15.75" customHeight="1">
      <c r="D203" s="516"/>
    </row>
    <row r="204" ht="15.75" customHeight="1">
      <c r="D204" s="516"/>
    </row>
    <row r="205" ht="15.75" customHeight="1">
      <c r="D205" s="516"/>
    </row>
    <row r="206" ht="15.75" customHeight="1">
      <c r="D206" s="516"/>
    </row>
    <row r="207" ht="15.75" customHeight="1">
      <c r="D207" s="516"/>
    </row>
    <row r="208" ht="15.75" customHeight="1">
      <c r="D208" s="516"/>
    </row>
    <row r="209" ht="15.75" customHeight="1">
      <c r="D209" s="516"/>
    </row>
    <row r="210" ht="15.75" customHeight="1">
      <c r="D210" s="516"/>
    </row>
    <row r="211" ht="15.75" customHeight="1">
      <c r="D211" s="516"/>
    </row>
    <row r="212" ht="15.75" customHeight="1">
      <c r="D212" s="516"/>
    </row>
    <row r="213" ht="15.75" customHeight="1">
      <c r="D213" s="516"/>
    </row>
    <row r="214" ht="15.75" customHeight="1">
      <c r="D214" s="516"/>
    </row>
    <row r="215" ht="15.75" customHeight="1">
      <c r="D215" s="516"/>
    </row>
    <row r="216" ht="15.75" customHeight="1">
      <c r="D216" s="516"/>
    </row>
    <row r="217" ht="15.75" customHeight="1">
      <c r="D217" s="516"/>
    </row>
    <row r="218" ht="15.75" customHeight="1">
      <c r="D218" s="516"/>
    </row>
    <row r="219" ht="15.75" customHeight="1">
      <c r="D219" s="516"/>
    </row>
    <row r="220" ht="15.75" customHeight="1">
      <c r="D220" s="516"/>
    </row>
    <row r="221" ht="15.75" customHeight="1">
      <c r="D221" s="516"/>
    </row>
    <row r="222" ht="15.75" customHeight="1">
      <c r="D222" s="516"/>
    </row>
    <row r="223" ht="15.75" customHeight="1">
      <c r="D223" s="516"/>
    </row>
    <row r="224" ht="15.75" customHeight="1">
      <c r="D224" s="516"/>
    </row>
    <row r="225" ht="15.75" customHeight="1">
      <c r="D225" s="516"/>
    </row>
    <row r="226" ht="15.75" customHeight="1">
      <c r="D226" s="516"/>
    </row>
    <row r="227" ht="15.75" customHeight="1">
      <c r="D227" s="516"/>
    </row>
    <row r="228" ht="15.75" customHeight="1">
      <c r="D228" s="516"/>
    </row>
    <row r="229" ht="15.75" customHeight="1">
      <c r="D229" s="516"/>
    </row>
    <row r="230" ht="15.75" customHeight="1">
      <c r="D230" s="516"/>
    </row>
    <row r="231" ht="15.75" customHeight="1">
      <c r="D231" s="516"/>
    </row>
    <row r="232" ht="15.75" customHeight="1">
      <c r="D232" s="516"/>
    </row>
    <row r="233" ht="15.75" customHeight="1">
      <c r="D233" s="516"/>
    </row>
    <row r="234" ht="15.75" customHeight="1">
      <c r="D234" s="516"/>
    </row>
    <row r="235" ht="15.75" customHeight="1">
      <c r="D235" s="516"/>
    </row>
    <row r="236" ht="15.75" customHeight="1">
      <c r="D236" s="516"/>
    </row>
    <row r="237" ht="15.75" customHeight="1">
      <c r="D237" s="516"/>
    </row>
    <row r="238" ht="15.75" customHeight="1">
      <c r="D238" s="516"/>
    </row>
    <row r="239" ht="15.75" customHeight="1">
      <c r="D239" s="516"/>
    </row>
    <row r="240" ht="15.75" customHeight="1">
      <c r="D240" s="516"/>
    </row>
    <row r="241" ht="15.75" customHeight="1">
      <c r="D241" s="516"/>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sheetData>
  <mergeCells count="27">
    <mergeCell ref="D7:D9"/>
    <mergeCell ref="E7:F7"/>
    <mergeCell ref="G7:H7"/>
    <mergeCell ref="I7:J7"/>
    <mergeCell ref="E8:F8"/>
    <mergeCell ref="G8:H8"/>
    <mergeCell ref="I8:J8"/>
    <mergeCell ref="G33:H33"/>
    <mergeCell ref="I33:J33"/>
    <mergeCell ref="A7:C9"/>
    <mergeCell ref="A32:D32"/>
    <mergeCell ref="E32:F32"/>
    <mergeCell ref="G32:H32"/>
    <mergeCell ref="I32:J32"/>
    <mergeCell ref="A33:D33"/>
    <mergeCell ref="E33:F33"/>
    <mergeCell ref="B38:J38"/>
    <mergeCell ref="B39:J39"/>
    <mergeCell ref="B40:J40"/>
    <mergeCell ref="B41:J41"/>
    <mergeCell ref="A34:D34"/>
    <mergeCell ref="E34:F34"/>
    <mergeCell ref="G34:H34"/>
    <mergeCell ref="I34:J34"/>
    <mergeCell ref="A35:J35"/>
    <mergeCell ref="B36:J36"/>
    <mergeCell ref="A37:J37"/>
  </mergeCells>
  <printOptions/>
  <pageMargins bottom="0.75" footer="0.0" header="0.0" left="1.1510365251727541" right="0.0" top="0.49950641658440276"/>
  <pageSetup scale="60" orientation="landscape"/>
  <drawing r:id="rId1"/>
</worksheet>
</file>